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320" windowHeight="12525" activeTab="16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  <sheet name="T13" sheetId="13" r:id="rId13"/>
    <sheet name="T14" sheetId="14" r:id="rId14"/>
    <sheet name="T15" sheetId="15" r:id="rId15"/>
    <sheet name="Skupno SERIAL" sheetId="16" r:id="rId16"/>
    <sheet name="Skupno OPEN" sheetId="17" r:id="rId17"/>
    <sheet name="Skupno KLUBSKO" sheetId="18" r:id="rId18"/>
  </sheets>
  <definedNames/>
  <calcPr fullCalcOnLoad="1"/>
</workbook>
</file>

<file path=xl/sharedStrings.xml><?xml version="1.0" encoding="utf-8"?>
<sst xmlns="http://schemas.openxmlformats.org/spreadsheetml/2006/main" count="4303" uniqueCount="696">
  <si>
    <t>PARAGLIDING WINTER CUP_T1</t>
  </si>
  <si>
    <t>2011-02-05 to 2011-02-08</t>
  </si>
  <si>
    <t>2011-02-08 </t>
  </si>
  <si>
    <t>Race to Goal 44,1 km</t>
  </si>
  <si>
    <t>Provisional</t>
  </si>
  <si>
    <t>No</t>
  </si>
  <si>
    <t>Dist.</t>
  </si>
  <si>
    <t>Id</t>
  </si>
  <si>
    <t>Radius</t>
  </si>
  <si>
    <t>(meters)</t>
  </si>
  <si>
    <t>Coordinates</t>
  </si>
  <si>
    <t>Open</t>
  </si>
  <si>
    <t>Close</t>
  </si>
  <si>
    <t>0,0 km</t>
  </si>
  <si>
    <t>D01054</t>
  </si>
  <si>
    <t>Lat: 45.4238 Lon: 13.99824</t>
  </si>
  <si>
    <t>12:45:00+01:00</t>
  </si>
  <si>
    <t>20:00:00+01:00</t>
  </si>
  <si>
    <t>2 SS</t>
  </si>
  <si>
    <t>1,1 km</t>
  </si>
  <si>
    <t>B36051</t>
  </si>
  <si>
    <t>Lat: 45.4446 Lon: 13.96495</t>
  </si>
  <si>
    <t>13:45:00+01:00</t>
  </si>
  <si>
    <t>2,7 km</t>
  </si>
  <si>
    <t>7,8 km</t>
  </si>
  <si>
    <t>B21036</t>
  </si>
  <si>
    <t>Lat: 45.39934 Lon: 14.03612</t>
  </si>
  <si>
    <t>12,9 km</t>
  </si>
  <si>
    <t>26,1 km</t>
  </si>
  <si>
    <t>B23053</t>
  </si>
  <si>
    <t>Lat: 45.37049 Lon: 14.1105</t>
  </si>
  <si>
    <t>40,6 km</t>
  </si>
  <si>
    <t>B04020</t>
  </si>
  <si>
    <t>Lat: 45.44303 Lon: 13.93587</t>
  </si>
  <si>
    <t>8 ES</t>
  </si>
  <si>
    <t>43,5 km</t>
  </si>
  <si>
    <t>B01019</t>
  </si>
  <si>
    <t>Lat: 45.40612 Lon: 13.96855</t>
  </si>
  <si>
    <t>44,1 km</t>
  </si>
  <si>
    <t>A02015</t>
  </si>
  <si>
    <t>Lat: 45.42371 Lon: 13.96946</t>
  </si>
  <si>
    <t>StartGate(s): 13:45:00+01:00</t>
  </si>
  <si>
    <t>#</t>
  </si>
  <si>
    <t>Name</t>
  </si>
  <si>
    <t>Nat</t>
  </si>
  <si>
    <t>Glider</t>
  </si>
  <si>
    <t>Sponsor</t>
  </si>
  <si>
    <t>SS</t>
  </si>
  <si>
    <t>ES</t>
  </si>
  <si>
    <t>Time</t>
  </si>
  <si>
    <t>km/h</t>
  </si>
  <si>
    <t>Points</t>
  </si>
  <si>
    <t>Lead.</t>
  </si>
  <si>
    <t>Arr.</t>
  </si>
  <si>
    <t>Pos</t>
  </si>
  <si>
    <t>Total</t>
  </si>
  <si>
    <t>Primož Suša</t>
  </si>
  <si>
    <t>M</t>
  </si>
  <si>
    <t>SLO</t>
  </si>
  <si>
    <t>GIN-GLIDERS BOOMERANG</t>
  </si>
  <si>
    <t>niceclouds.com</t>
  </si>
  <si>
    <t>Urban Valič</t>
  </si>
  <si>
    <t>NIVIUK ICEPEAK</t>
  </si>
  <si>
    <t>Primož Podobnik</t>
  </si>
  <si>
    <t>www.niceclouds.com</t>
  </si>
  <si>
    <t>Klemen Peljhan</t>
  </si>
  <si>
    <t>SVN</t>
  </si>
  <si>
    <t>GIN-GLIDERS BOOMERANG 7</t>
  </si>
  <si>
    <t>Dušan Orož</t>
  </si>
  <si>
    <t>GIN BOOMERANG</t>
  </si>
  <si>
    <t>Marko Novak</t>
  </si>
  <si>
    <t>GRADIENT AVAX SR8</t>
  </si>
  <si>
    <t>nowa d.o.o.</t>
  </si>
  <si>
    <t>Tomaž Eržen</t>
  </si>
  <si>
    <t>MAC-PARA MAGUS 6</t>
  </si>
  <si>
    <t>www.GearForFly.com</t>
  </si>
  <si>
    <t>Igor Eržen</t>
  </si>
  <si>
    <t>Hotel Creina d.o.o., GBD d.d., Balinoa d.o.o.</t>
  </si>
  <si>
    <t>Jošt Napret</t>
  </si>
  <si>
    <t>NIVIUK PEAK 2 24</t>
  </si>
  <si>
    <t>Dušan Durkovič</t>
  </si>
  <si>
    <t>SKYWALK POISON</t>
  </si>
  <si>
    <t>NOVA wings, www.jumalogistika.si</t>
  </si>
  <si>
    <t>NIVIUK ICEPEAK 3</t>
  </si>
  <si>
    <t>NOVA TRITON</t>
  </si>
  <si>
    <t>Borut Hafner</t>
  </si>
  <si>
    <t>Rok Golob</t>
  </si>
  <si>
    <t>AXIS VENUS 2</t>
  </si>
  <si>
    <t>Krka d.d.</t>
  </si>
  <si>
    <t>NIVIUK PEAK</t>
  </si>
  <si>
    <t>Jože Molek</t>
  </si>
  <si>
    <t>AXIS MERCURY</t>
  </si>
  <si>
    <t>Rok Vegelj</t>
  </si>
  <si>
    <t>OZONE MANTRA M3</t>
  </si>
  <si>
    <t>Grega Rutar</t>
  </si>
  <si>
    <t>GRADIENT ASPEN 2</t>
  </si>
  <si>
    <t>DPL Posočje</t>
  </si>
  <si>
    <t>Tomaž Toplak</t>
  </si>
  <si>
    <t>GIN-GLIDERS BOOMERANG 6</t>
  </si>
  <si>
    <t>Polet NG, ®IVEX, ardi INT d.o.o.</t>
  </si>
  <si>
    <t>Stojan Kranjc</t>
  </si>
  <si>
    <t>NOVA MENTOR</t>
  </si>
  <si>
    <t>Klavdij Rakušček</t>
  </si>
  <si>
    <t>AIRCROSS ULTIMA SPORT</t>
  </si>
  <si>
    <t>Jelkin Hram / Adrenalin</t>
  </si>
  <si>
    <t>Mitja Jančič</t>
  </si>
  <si>
    <t>NOVA FACTOR</t>
  </si>
  <si>
    <t>NOVA wings</t>
  </si>
  <si>
    <t>Aleš Lipušček</t>
  </si>
  <si>
    <t>AXIS VENUS 3</t>
  </si>
  <si>
    <t>Stane Jakopič</t>
  </si>
  <si>
    <t>SKYWALK CAYENNE2</t>
  </si>
  <si>
    <t>Bojan Gaberšek</t>
  </si>
  <si>
    <t>SKYCOUNTRY SPACE</t>
  </si>
  <si>
    <t>Miha Kavčič</t>
  </si>
  <si>
    <t>GRADIENT AVAX XC3</t>
  </si>
  <si>
    <t>Jurij Fratina</t>
  </si>
  <si>
    <t>Servis Žagar Adrenalin Gornje Posočje</t>
  </si>
  <si>
    <t>Milan Perko</t>
  </si>
  <si>
    <t>AIRWAVE COBRA</t>
  </si>
  <si>
    <t>mamilek sp</t>
  </si>
  <si>
    <t>Miran Fridau</t>
  </si>
  <si>
    <t>AIRWAVE MAGIC 5</t>
  </si>
  <si>
    <t>Rigips Slovenija</t>
  </si>
  <si>
    <t>Anže Pristov</t>
  </si>
  <si>
    <t>lintvar.si, Gostilna Pri Martinu, be-xtreme.eu</t>
  </si>
  <si>
    <t>Report created: 2011-02-15T09:14:32+01:00</t>
  </si>
  <si>
    <t>2011-02-07 task 3</t>
  </si>
  <si>
    <t>Race to Goal 31,2 km</t>
  </si>
  <si>
    <t>13:00:00+01:00</t>
  </si>
  <si>
    <t>14:00:00+01:00</t>
  </si>
  <si>
    <t>8,8 km</t>
  </si>
  <si>
    <t>16,0 km</t>
  </si>
  <si>
    <t>23,2 km</t>
  </si>
  <si>
    <t>25,6 km</t>
  </si>
  <si>
    <t>29,6 km</t>
  </si>
  <si>
    <t>9 ES</t>
  </si>
  <si>
    <t>30,6 km</t>
  </si>
  <si>
    <t>31,2 km</t>
  </si>
  <si>
    <t>StartGate(s): 13:00:00+01:00</t>
  </si>
  <si>
    <t>Toni Pljakoski</t>
  </si>
  <si>
    <t>OZONE DELTA M</t>
  </si>
  <si>
    <t>www.TopIT.si</t>
  </si>
  <si>
    <t>2011-02-06 T2</t>
  </si>
  <si>
    <t>Race to Goal 31,1 km</t>
  </si>
  <si>
    <t>9,4 km</t>
  </si>
  <si>
    <t>16,1 km</t>
  </si>
  <si>
    <t>18,0 km</t>
  </si>
  <si>
    <t>24,1 km</t>
  </si>
  <si>
    <t>B20033</t>
  </si>
  <si>
    <t>Lat: 45.39323 Lon: 14.04671</t>
  </si>
  <si>
    <t>30,5 km</t>
  </si>
  <si>
    <t>31,1 km</t>
  </si>
  <si>
    <t>Tilen Ceglar</t>
  </si>
  <si>
    <t>MAC-PARA /</t>
  </si>
  <si>
    <t>lintvar.si ; agrogradnja@siol.net</t>
  </si>
  <si>
    <t>Miha Senica</t>
  </si>
  <si>
    <t>Zlatko Koren</t>
  </si>
  <si>
    <t>AXIS VENUS2</t>
  </si>
  <si>
    <t>2011-02-05 buzetT1</t>
  </si>
  <si>
    <t>Race to Goal 33,9 km</t>
  </si>
  <si>
    <t>12:00:00+01:00</t>
  </si>
  <si>
    <t>1,6 km</t>
  </si>
  <si>
    <t>13:30:00+01:00</t>
  </si>
  <si>
    <t>15,9 km</t>
  </si>
  <si>
    <t>29,2 km</t>
  </si>
  <si>
    <t>32,7 km</t>
  </si>
  <si>
    <t>7 ES</t>
  </si>
  <si>
    <t>33,3 km</t>
  </si>
  <si>
    <t>33,9 km</t>
  </si>
  <si>
    <t>StartGate(s): 13:30:00+01:00</t>
  </si>
  <si>
    <t>Primož Ciglič</t>
  </si>
  <si>
    <t>GIN-GLIDERS BOOMERANG 5</t>
  </si>
  <si>
    <t>Robin Papež</t>
  </si>
  <si>
    <t>Matej Belčič</t>
  </si>
  <si>
    <t>Total Norm.</t>
  </si>
  <si>
    <t>T1</t>
  </si>
  <si>
    <t>T2</t>
  </si>
  <si>
    <t>T3</t>
  </si>
  <si>
    <t>T4</t>
  </si>
  <si>
    <t>SUM</t>
  </si>
  <si>
    <t>Sponzor</t>
  </si>
  <si>
    <t>Mesto</t>
  </si>
  <si>
    <t>Padalo</t>
  </si>
  <si>
    <t>Ime in priimek</t>
  </si>
  <si>
    <t>NOVA MENTOR 2</t>
  </si>
  <si>
    <t>Rezultati slovenske lige v preletih z jadralnimi padali</t>
  </si>
  <si>
    <t xml:space="preserve">Sezona: 2011 Razred: OPEN      </t>
  </si>
  <si>
    <t>Report created: 2011-03-07T08:53:41+01:00</t>
  </si>
  <si>
    <t>PARAGLIDING WINTER CUP</t>
  </si>
  <si>
    <t>2010-10-30 to 2011-04-30</t>
  </si>
  <si>
    <t>2011-03-05 </t>
  </si>
  <si>
    <t>Race to Goal 27,3 km</t>
  </si>
  <si>
    <t>L01058</t>
  </si>
  <si>
    <t>Lat: 45.96361 Lon: 13.72333</t>
  </si>
  <si>
    <t>11:45:00+01:00</t>
  </si>
  <si>
    <t>1,7 km</t>
  </si>
  <si>
    <t>L23007</t>
  </si>
  <si>
    <t>Lat: 45.9425 Lon: 13.7325</t>
  </si>
  <si>
    <t>13:15:00+01:00</t>
  </si>
  <si>
    <t>17:00:00+01:00</t>
  </si>
  <si>
    <t>5,1 km</t>
  </si>
  <si>
    <t>L04015</t>
  </si>
  <si>
    <t>Lat: 45.96167 Lon: 13.68583</t>
  </si>
  <si>
    <t>9,6 km</t>
  </si>
  <si>
    <t>L28010</t>
  </si>
  <si>
    <t>Lat: 45.92862 Lon: 13.745</t>
  </si>
  <si>
    <t>15,0 km</t>
  </si>
  <si>
    <t>L06064</t>
  </si>
  <si>
    <t>Lat: 45.97583 Lon: 13.67778</t>
  </si>
  <si>
    <t>18,6 km</t>
  </si>
  <si>
    <t>L00007</t>
  </si>
  <si>
    <t>Lat: 45.93084 Lon: 13.71084</t>
  </si>
  <si>
    <t>21,4 km</t>
  </si>
  <si>
    <t>L03055</t>
  </si>
  <si>
    <t>Lat: 45.96721 Lon: 13.70111</t>
  </si>
  <si>
    <t>25,4 km</t>
  </si>
  <si>
    <t>L22010</t>
  </si>
  <si>
    <t>Lat: 45.91833 Lon: 13.70416</t>
  </si>
  <si>
    <t>26,7 km</t>
  </si>
  <si>
    <t>L20007</t>
  </si>
  <si>
    <t>Lat: 45.94722 Lon: 13.71167</t>
  </si>
  <si>
    <t>27,3 km</t>
  </si>
  <si>
    <t>StartGate(s): 13:15:00+01:00</t>
  </si>
  <si>
    <t>GearForFly.com, pronet-kr.si</t>
  </si>
  <si>
    <t>Jože Molek</t>
  </si>
  <si>
    <t>Alojz Tovornik</t>
  </si>
  <si>
    <t>ADVANCE OMEGA7</t>
  </si>
  <si>
    <t>www.metujmania.com</t>
  </si>
  <si>
    <t>Jurij Vidic</t>
  </si>
  <si>
    <t>OZONE MANTRA R10.2</t>
  </si>
  <si>
    <t>Agring</t>
  </si>
  <si>
    <t>Igor Eržen</t>
  </si>
  <si>
    <t>Roman Zemljič</t>
  </si>
  <si>
    <t>NIVIUK ARTIK 2</t>
  </si>
  <si>
    <t>Primož Jan</t>
  </si>
  <si>
    <t>Urban Purkat</t>
  </si>
  <si>
    <t>OZONE RUSH</t>
  </si>
  <si>
    <t>www.topit.si</t>
  </si>
  <si>
    <t>T5</t>
  </si>
  <si>
    <t>Polet NG, ŽIVEX, ardi INT d.o.o.</t>
  </si>
  <si>
    <t>Report created: 2011-05-08T11:37:46+02:00</t>
  </si>
  <si>
    <t>Liga_Smuk</t>
  </si>
  <si>
    <t>2011-05-07 to 2011-05-08</t>
  </si>
  <si>
    <t>Smuk T1</t>
  </si>
  <si>
    <t>2011-05-07 Smuk_t1</t>
  </si>
  <si>
    <t>Race to Goal 46,7 km</t>
  </si>
  <si>
    <t>S01055</t>
  </si>
  <si>
    <t>15:40:00+02:00</t>
  </si>
  <si>
    <t>20:00:00+02:00</t>
  </si>
  <si>
    <t>2,2 km</t>
  </si>
  <si>
    <t>S13022</t>
  </si>
  <si>
    <t>10,9 km</t>
  </si>
  <si>
    <t>S29064</t>
  </si>
  <si>
    <t>24,2 km</t>
  </si>
  <si>
    <t>S15040</t>
  </si>
  <si>
    <t>29,5 km</t>
  </si>
  <si>
    <t>S37018</t>
  </si>
  <si>
    <t>36,2 km</t>
  </si>
  <si>
    <t>S06042</t>
  </si>
  <si>
    <t>44,9 km</t>
  </si>
  <si>
    <t>S14028</t>
  </si>
  <si>
    <t>46,1 km</t>
  </si>
  <si>
    <t>S38020</t>
  </si>
  <si>
    <t>46,7 km</t>
  </si>
  <si>
    <t>StartGate(s): 15:40:00+02:00</t>
  </si>
  <si>
    <t>NIVIUK ICEPEAK 5</t>
  </si>
  <si>
    <t>Mastercard, Aforma</t>
  </si>
  <si>
    <t>Tomaž Eržen</t>
  </si>
  <si>
    <t>www.GearForFly.com, www.pronet-kr.si</t>
  </si>
  <si>
    <t>Dušan Orož</t>
  </si>
  <si>
    <t>Primož Podobnik</t>
  </si>
  <si>
    <t>Anže Pristov</t>
  </si>
  <si>
    <t>Gostilna Pri Martinu, be-xtreme.eu</t>
  </si>
  <si>
    <t>Primož Suša</t>
  </si>
  <si>
    <t>Igor Eržen</t>
  </si>
  <si>
    <t>Jože Molek</t>
  </si>
  <si>
    <t>SKY COUNTRY EVOLUTION</t>
  </si>
  <si>
    <t>Polet NG</t>
  </si>
  <si>
    <t>Primož Jan</t>
  </si>
  <si>
    <t>MAC-PARA MAGUS XC</t>
  </si>
  <si>
    <t>Tomaž Trstenjak</t>
  </si>
  <si>
    <t>PAMA d.o.o ,T&amp;T Air Šport - Tehnik</t>
  </si>
  <si>
    <t>OZONE RUSH 3</t>
  </si>
  <si>
    <t>Tadej Rozman</t>
  </si>
  <si>
    <t>MAC-PARA INTOX</t>
  </si>
  <si>
    <t>Jani Krečič</t>
  </si>
  <si>
    <t>www.DRUSTVO-ADRENALIN.si</t>
  </si>
  <si>
    <t>David Potočar</t>
  </si>
  <si>
    <t>Damjan Lotrič</t>
  </si>
  <si>
    <t>OZONE MANTRA M4</t>
  </si>
  <si>
    <t>Klemen peljhan</t>
  </si>
  <si>
    <t>primož Ciglič</t>
  </si>
  <si>
    <t>OZONE DELTA L</t>
  </si>
  <si>
    <t>Alojz Tavornik</t>
  </si>
  <si>
    <t>Martin Pezdirc</t>
  </si>
  <si>
    <t>OZONE M4</t>
  </si>
  <si>
    <t>Damjan Čretnik</t>
  </si>
  <si>
    <t>www.lintvar.si</t>
  </si>
  <si>
    <t>NIVIUK PEAK 2</t>
  </si>
  <si>
    <t>Mojca Pišek</t>
  </si>
  <si>
    <t>F</t>
  </si>
  <si>
    <t>Pilots absent from task (ABS)</t>
  </si>
  <si>
    <t>Pilots not yet processed (NYP)</t>
  </si>
  <si>
    <t>Task statistics</t>
  </si>
  <si>
    <t>param</t>
  </si>
  <si>
    <t>value</t>
  </si>
  <si>
    <t>ss_distance</t>
  </si>
  <si>
    <t>task_distance</t>
  </si>
  <si>
    <t>46.65</t>
  </si>
  <si>
    <t>no_of_pilots_present</t>
  </si>
  <si>
    <t>no_of_pilots_flying</t>
  </si>
  <si>
    <t>no_of_pilots_lo</t>
  </si>
  <si>
    <t>no_of_pilots_reaching_nom_dist</t>
  </si>
  <si>
    <t>no_of_pilots_reaching_es</t>
  </si>
  <si>
    <t>no_of_pilots_reaching_goal</t>
  </si>
  <si>
    <t>sum_flown_distance</t>
  </si>
  <si>
    <t>best_dist</t>
  </si>
  <si>
    <t>best_time</t>
  </si>
  <si>
    <t>worst_time</t>
  </si>
  <si>
    <t>no_of_pilots_in_competition</t>
  </si>
  <si>
    <t>sum_dist_over_min</t>
  </si>
  <si>
    <t>first_start_time</t>
  </si>
  <si>
    <t>2011-05-07T15:40:00+02:00</t>
  </si>
  <si>
    <t>first_finish_time</t>
  </si>
  <si>
    <t>2011-05-07T17:25:27+02:00</t>
  </si>
  <si>
    <t>max_time_to_get_time_points</t>
  </si>
  <si>
    <t>no_of_pilots_with_time_points</t>
  </si>
  <si>
    <t>k</t>
  </si>
  <si>
    <t>0.0857142857142857</t>
  </si>
  <si>
    <t>arrival_weight</t>
  </si>
  <si>
    <t>0.0288123294460641</t>
  </si>
  <si>
    <t>departure_weight</t>
  </si>
  <si>
    <t>leading_weight</t>
  </si>
  <si>
    <t>0.0403372612244898</t>
  </si>
  <si>
    <t>time_weight</t>
  </si>
  <si>
    <t>0.161349044897959</t>
  </si>
  <si>
    <t>distance_weight</t>
  </si>
  <si>
    <t>0.769501364431487</t>
  </si>
  <si>
    <t>smallest_leading_coefficient</t>
  </si>
  <si>
    <t>available_points_distance</t>
  </si>
  <si>
    <t>available_points_time</t>
  </si>
  <si>
    <t>available_points_departure</t>
  </si>
  <si>
    <t>available_points_leading</t>
  </si>
  <si>
    <t>available_points_arrival</t>
  </si>
  <si>
    <t>time_validity</t>
  </si>
  <si>
    <t>launch_validity</t>
  </si>
  <si>
    <t>distance_validity</t>
  </si>
  <si>
    <t>0.383662195917458</t>
  </si>
  <si>
    <t>day_quality</t>
  </si>
  <si>
    <t>Scoring formula settings</t>
  </si>
  <si>
    <t>id</t>
  </si>
  <si>
    <t>GAP2008</t>
  </si>
  <si>
    <t>use_distance_points</t>
  </si>
  <si>
    <t>use_time_points</t>
  </si>
  <si>
    <t>use_departure_points</t>
  </si>
  <si>
    <t>use_leading_points</t>
  </si>
  <si>
    <t>use_arrival_position_points</t>
  </si>
  <si>
    <t>use_arrival_time_points</t>
  </si>
  <si>
    <t>min_dist</t>
  </si>
  <si>
    <t>nom_dist</t>
  </si>
  <si>
    <t>nom_time</t>
  </si>
  <si>
    <t>nom_goal</t>
  </si>
  <si>
    <t>0.3</t>
  </si>
  <si>
    <t>time_points_if_not_in_goal</t>
  </si>
  <si>
    <t>0.8</t>
  </si>
  <si>
    <t>jump_the_gun_factor</t>
  </si>
  <si>
    <t>use_1000_points_for_max_day_quality</t>
  </si>
  <si>
    <t>normalize_1000_before_day_quality</t>
  </si>
  <si>
    <t>time_validity_based_on_pilot_with_speed_rank</t>
  </si>
  <si>
    <t>T6</t>
  </si>
  <si>
    <t>-</t>
  </si>
  <si>
    <t>T7</t>
  </si>
  <si>
    <t>?</t>
  </si>
  <si>
    <t>Report created: 2011-05-22T20:03:32+02:00</t>
  </si>
  <si>
    <t>Adrenalin_2011</t>
  </si>
  <si>
    <t>2011-05-20 to 2011-05-22</t>
  </si>
  <si>
    <t>AdrenalinT1</t>
  </si>
  <si>
    <t>2011-05-20�Adrenalin_T1</t>
  </si>
  <si>
    <t>Race to Goal�60,2 km</t>
  </si>
  <si>
    <t>Official</t>
  </si>
  <si>
    <t>T66141</t>
  </si>
  <si>
    <t>12:30:00+02:00</t>
  </si>
  <si>
    <t>14:36:00+02:00</t>
  </si>
  <si>
    <t>1,9 km</t>
  </si>
  <si>
    <t>T58030</t>
  </si>
  <si>
    <t>24,8 km</t>
  </si>
  <si>
    <t>T53015</t>
  </si>
  <si>
    <t>37,9 km</t>
  </si>
  <si>
    <t>T59021</t>
  </si>
  <si>
    <t>48,5 km</t>
  </si>
  <si>
    <t>T45042</t>
  </si>
  <si>
    <t>6 ES</t>
  </si>
  <si>
    <t>59,6 km</t>
  </si>
  <si>
    <t>T67023</t>
  </si>
  <si>
    <t>60,2 km</t>
  </si>
  <si>
    <t>StartGate(s): 12:30:00+02:00</t>
  </si>
  <si>
    <t>OZONE MANTRA R11</t>
  </si>
  <si>
    <t>Primo� Su�a</t>
  </si>
  <si>
    <t>Alja� Vali�</t>
  </si>
  <si>
    <t>MasterCard</t>
  </si>
  <si>
    <t>An�e Pristov</t>
  </si>
  <si>
    <t>Primo� Podobnik</t>
  </si>
  <si>
    <t>Jo�e Molek</t>
  </si>
  <si>
    <t>Bojan Gaber�ek</t>
  </si>
  <si>
    <t>Bowling City</t>
  </si>
  <si>
    <t>Toma� Er�en</t>
  </si>
  <si>
    <t>Du�an Durkovi�</t>
  </si>
  <si>
    <t>R10.2</t>
  </si>
  <si>
    <t>Simon Konavec</t>
  </si>
  <si>
    <t>Drustvo Adrenalin</t>
  </si>
  <si>
    <t>Damjan Lotri�</t>
  </si>
  <si>
    <t>OZONE MANTRA4</t>
  </si>
  <si>
    <t>Du�an Oro�</t>
  </si>
  <si>
    <t>Szilard Forgo</t>
  </si>
  <si>
    <t>Toma� Trstenjak</t>
  </si>
  <si>
    <t>PAMA d.o.o ,T&amp;T Air �port - Tehnik</t>
  </si>
  <si>
    <t>Stane Jakopi�</t>
  </si>
  <si>
    <t>Urban Vali�</t>
  </si>
  <si>
    <t>Sebastjan Kostadinovi�</t>
  </si>
  <si>
    <t>GRADIENT AVAX XC 2</t>
  </si>
  <si>
    <t>Adrenalin Paragliding Team</t>
  </si>
  <si>
    <t>Toma� Toplak</t>
  </si>
  <si>
    <t>Rok Obid</t>
  </si>
  <si>
    <t>Damjan �retnik</t>
  </si>
  <si>
    <t>Jo�t Napret</t>
  </si>
  <si>
    <t>NIVIUK icepeak 5</t>
  </si>
  <si>
    <t>Matej Bel�i�</t>
  </si>
  <si>
    <t>Jani Kre�i�</t>
  </si>
  <si>
    <t>Mojca Pi�ek</t>
  </si>
  <si>
    <t>Matjan �gajner</t>
  </si>
  <si>
    <t>SWING MISTRAL 6</t>
  </si>
  <si>
    <t>Sebastjan Filej</t>
  </si>
  <si>
    <t>Miha Kav�i�</t>
  </si>
  <si>
    <t>Nicole Fedele</t>
  </si>
  <si>
    <t>Goran Prelac</t>
  </si>
  <si>
    <t>Primo� Cigli�</t>
  </si>
  <si>
    <t>Michal Gierlach</t>
  </si>
  <si>
    <t>Karlo Bonacic</t>
  </si>
  <si>
    <t>Ale� Lipu��ek</t>
  </si>
  <si>
    <t>Pawel Witkowski</t>
  </si>
  <si>
    <t>Brigita Plemenita�</t>
  </si>
  <si>
    <t>Dani Gra�nar</t>
  </si>
  <si>
    <t>Tadas Sidaravi�ius</t>
  </si>
  <si>
    <t>Roman Zemlji�</t>
  </si>
  <si>
    <t>Amade Auner</t>
  </si>
  <si>
    <t>Karoly Megyesi</t>
  </si>
  <si>
    <t>Miklos Szegedi</t>
  </si>
  <si>
    <t>J�nos Ott� N�gyesi</t>
  </si>
  <si>
    <t>Rok Dolin�ek</t>
  </si>
  <si>
    <t>Bostjan Zorman</t>
  </si>
  <si>
    <t>Bruno Pavi�</t>
  </si>
  <si>
    <t>Antoni Buljan</t>
  </si>
  <si>
    <t>Vedran Misir</t>
  </si>
  <si>
    <t>Ale� �umer</t>
  </si>
  <si>
    <t>Igor Er�en</t>
  </si>
  <si>
    <t>Primo� Jan</t>
  </si>
  <si>
    <t>Ga�per Prevc</t>
  </si>
  <si>
    <t>60.18</t>
  </si>
  <si>
    <t>2011-05-20T12:30:00+02:00</t>
  </si>
  <si>
    <t>2011-05-20T14:15:53+02:00</t>
  </si>
  <si>
    <t>0.13953488372093</t>
  </si>
  <si>
    <t>0.0375710283371276</t>
  </si>
  <si>
    <t>0.0525994396719786</t>
  </si>
  <si>
    <t>0.210397758687914</t>
  </si>
  <si>
    <t>0.69943177330298</t>
  </si>
  <si>
    <t>Aljaž Valič</t>
  </si>
  <si>
    <t>Sebastjan Kostadinovič</t>
  </si>
  <si>
    <t>Matjan Žgajner</t>
  </si>
  <si>
    <t>Report created: 2011-05-22T15:01:28+02:00</t>
  </si>
  <si>
    <t>AdrenalinT3</t>
  </si>
  <si>
    <t>2011-05-22 Adrenalin T3</t>
  </si>
  <si>
    <t>Race to Goal 25,7 km</t>
  </si>
  <si>
    <t>12:00:00+02:00</t>
  </si>
  <si>
    <t>5,5 km</t>
  </si>
  <si>
    <t>T25024</t>
  </si>
  <si>
    <t>10,7 km</t>
  </si>
  <si>
    <t>15,1 km</t>
  </si>
  <si>
    <t>21,3 km</t>
  </si>
  <si>
    <t>T61020</t>
  </si>
  <si>
    <t>22,2 km</t>
  </si>
  <si>
    <t>T63021</t>
  </si>
  <si>
    <t>24,5 km</t>
  </si>
  <si>
    <t>T60023</t>
  </si>
  <si>
    <t>25,2 km</t>
  </si>
  <si>
    <t>25,7 km</t>
  </si>
  <si>
    <t>StartGate(s): 12:00:00+02:00</t>
  </si>
  <si>
    <t>DNF</t>
  </si>
  <si>
    <t>Primož Ciglič</t>
  </si>
  <si>
    <t>Brigita Plemenitaš</t>
  </si>
  <si>
    <t>Dani Gračnar</t>
  </si>
  <si>
    <t>Tadas Sidaravičius</t>
  </si>
  <si>
    <t>János Ottó Négyesi</t>
  </si>
  <si>
    <t>Rok Dolinšek</t>
  </si>
  <si>
    <t>Bruno Pavić</t>
  </si>
  <si>
    <t>Aleš Žumer</t>
  </si>
  <si>
    <t>Gašper Prevc</t>
  </si>
  <si>
    <t>0.794444444444444</t>
  </si>
  <si>
    <t>2011-05-22T12:00:00+02:00</t>
  </si>
  <si>
    <t>2011-05-22T12:47:40+02:00</t>
  </si>
  <si>
    <t>0.414634146341463</t>
  </si>
  <si>
    <t>0.0672135470321092</t>
  </si>
  <si>
    <t>0.0940989658449529</t>
  </si>
  <si>
    <t>0.376395863379812</t>
  </si>
  <si>
    <t>0.462291623743126</t>
  </si>
  <si>
    <t>0.728171667718068</t>
  </si>
  <si>
    <t>0.750670906823147</t>
  </si>
  <si>
    <t>0.998659459021704</t>
  </si>
  <si>
    <t>0.644583110504229</t>
  </si>
  <si>
    <t>0.483221140806006</t>
  </si>
  <si>
    <t>Št. izpeljanih tekem</t>
  </si>
  <si>
    <t>Št. tekem ki štejejo v končni rezultata</t>
  </si>
  <si>
    <t>Več kot 15 tekem</t>
  </si>
  <si>
    <t xml:space="preserve">Sezona: 2011 Razred: SERIAL      </t>
  </si>
  <si>
    <t>Report created: 2011-06-25T10:12:09+02:00</t>
  </si>
  <si>
    <t>Ratitovec2011</t>
  </si>
  <si>
    <t>2011-06-23 to 2011-06-26</t>
  </si>
  <si>
    <t>Ratitovec_2011_T1</t>
  </si>
  <si>
    <t>2011-06-23 rat_T1</t>
  </si>
  <si>
    <t>Race to Goal 44,2 km</t>
  </si>
  <si>
    <t>Y01166</t>
  </si>
  <si>
    <t>Lat: 46.29653 Lon: 14.52837</t>
  </si>
  <si>
    <t>13:40:00+02:00</t>
  </si>
  <si>
    <t>5,6 km</t>
  </si>
  <si>
    <t>X02096</t>
  </si>
  <si>
    <t>Lat: 46.31493 Lon: 14.44128</t>
  </si>
  <si>
    <t>Y02090</t>
  </si>
  <si>
    <t>Lat: 46.33961 Lon: 14.33178</t>
  </si>
  <si>
    <t>22,3 km</t>
  </si>
  <si>
    <t>Z05048</t>
  </si>
  <si>
    <t>Lat: 46.30742 Lon: 14.42565</t>
  </si>
  <si>
    <t>43,6 km</t>
  </si>
  <si>
    <t>Z01040</t>
  </si>
  <si>
    <t>Lat: 46.26003 Lon: 14.49609</t>
  </si>
  <si>
    <t>44,2 km</t>
  </si>
  <si>
    <t>StartGate(s): 13:40:00+02:00</t>
  </si>
  <si>
    <t>NIVIUK ICEPEAK5</t>
  </si>
  <si>
    <t>www.metuljmania.com, valicbro</t>
  </si>
  <si>
    <t>OZONE R10.2</t>
  </si>
  <si>
    <t>Ozone R10.2</t>
  </si>
  <si>
    <t>Niviuk IP5</t>
  </si>
  <si>
    <t>Roman Lotrič</t>
  </si>
  <si>
    <t>Boštjan Svetlin</t>
  </si>
  <si>
    <t>Enea Fantinel</t>
  </si>
  <si>
    <t>Uroš Ficko</t>
  </si>
  <si>
    <t>SWING ASTRAL 6</t>
  </si>
  <si>
    <t>Mlinopek d.d., www.mlinopek.si</t>
  </si>
  <si>
    <t>Matija Žumer</t>
  </si>
  <si>
    <t>Robin Papež</t>
  </si>
  <si>
    <t>Augusto Montironi</t>
  </si>
  <si>
    <t>Tomasz Kuczkowski</t>
  </si>
  <si>
    <t>Krzysztof Mazur</t>
  </si>
  <si>
    <t>Pawel Kumorek</t>
  </si>
  <si>
    <t>Szilard Babik</t>
  </si>
  <si>
    <t>Marcin Fujak</t>
  </si>
  <si>
    <t>Lipóth István</t>
  </si>
  <si>
    <t>Szabo György</t>
  </si>
  <si>
    <t>Slawomir Kaczynski</t>
  </si>
  <si>
    <t>Marek Jagoda</t>
  </si>
  <si>
    <t>Oxana Vorontsova</t>
  </si>
  <si>
    <t>Damir Habek</t>
  </si>
  <si>
    <t>Martin Jovanoski</t>
  </si>
  <si>
    <t>Klaudia Bulgakow</t>
  </si>
  <si>
    <t>Peter Frelih</t>
  </si>
  <si>
    <t>Saša Leskovar</t>
  </si>
  <si>
    <t>Pavel Mityuklyaev</t>
  </si>
  <si>
    <t>Sebastian Guzy</t>
  </si>
  <si>
    <t>Tomaž Veber</t>
  </si>
  <si>
    <t>Dejan Zupanc</t>
  </si>
  <si>
    <t>Jelena Kantoci</t>
  </si>
  <si>
    <t>Srdjan Ristanovic</t>
  </si>
  <si>
    <t>Hrvoje Borovac</t>
  </si>
  <si>
    <t>Grzegorz Fiema</t>
  </si>
  <si>
    <t>Danko Petrin</t>
  </si>
  <si>
    <t>T8</t>
  </si>
  <si>
    <t>T9</t>
  </si>
  <si>
    <t>T10</t>
  </si>
  <si>
    <t>T11</t>
  </si>
  <si>
    <t>T12</t>
  </si>
  <si>
    <t>T13</t>
  </si>
  <si>
    <t>T14</t>
  </si>
  <si>
    <t>T15</t>
  </si>
  <si>
    <t>Report created: 2011-06-25T18:27:51+02:00</t>
  </si>
  <si>
    <t>Ratitovec2011-t2-provisional</t>
  </si>
  <si>
    <t>2011-06-25 ratitovec_T2</t>
  </si>
  <si>
    <t>Race to Goal 34,0 km</t>
  </si>
  <si>
    <t>B01164</t>
  </si>
  <si>
    <t>Lat: 46.23695 Lon: 14.09056</t>
  </si>
  <si>
    <t>13:45:00+02:00</t>
  </si>
  <si>
    <t>3,7 km</t>
  </si>
  <si>
    <t>A43084</t>
  </si>
  <si>
    <t>Lat: 46.24667 Lon: 14.1475</t>
  </si>
  <si>
    <t>12,0 km</t>
  </si>
  <si>
    <t>A53103</t>
  </si>
  <si>
    <t>Lat: 46.17138 Lon: 14.18444</t>
  </si>
  <si>
    <t>14,8 km</t>
  </si>
  <si>
    <t>A55139</t>
  </si>
  <si>
    <t>Lat: 46.17584 Lon: 14.14001</t>
  </si>
  <si>
    <t>A69039</t>
  </si>
  <si>
    <t>Lat: 46.11805 Lon: 14.18389</t>
  </si>
  <si>
    <t>33,6 km</t>
  </si>
  <si>
    <t>A39087</t>
  </si>
  <si>
    <t>Lat: 46.23471 Lon: 14.185</t>
  </si>
  <si>
    <t>34,0 km</t>
  </si>
  <si>
    <t>C01043</t>
  </si>
  <si>
    <t>Lat: 46.22388 Lon: 14.18333</t>
  </si>
  <si>
    <t>StartGate(s): 13:45:00+02:00</t>
  </si>
  <si>
    <t>Ozone Mantra R11</t>
  </si>
  <si>
    <t>NOVA FACTOR 2</t>
  </si>
  <si>
    <t>NOVA wings, DJP Metulj</t>
  </si>
  <si>
    <t>MAC-PARA MAGUS XC2</t>
  </si>
  <si>
    <t>ADVANCE SIGMA 7</t>
  </si>
  <si>
    <t>Report created: 2011-06-26T17:31:03+02:00</t>
  </si>
  <si>
    <t>rat2011_T3</t>
  </si>
  <si>
    <t>2011-06-26 Task 3</t>
  </si>
  <si>
    <t>Elapsed time 22,9 km</t>
  </si>
  <si>
    <t>1 SS</t>
  </si>
  <si>
    <t>14:30:00+02:00</t>
  </si>
  <si>
    <t>4,9 km</t>
  </si>
  <si>
    <t>A44088</t>
  </si>
  <si>
    <t>Lat: 46.21584 Lon: 14.16695</t>
  </si>
  <si>
    <t>8,7 km</t>
  </si>
  <si>
    <t>A40085</t>
  </si>
  <si>
    <t>Lat: 46.24805 Lon: 14.19667</t>
  </si>
  <si>
    <t>11,8 km</t>
  </si>
  <si>
    <t>14,7 km</t>
  </si>
  <si>
    <t>17,7 km</t>
  </si>
  <si>
    <t>20,1 km</t>
  </si>
  <si>
    <t>22,1 km</t>
  </si>
  <si>
    <t>22,9 km</t>
  </si>
  <si>
    <t>Ozone R11</t>
  </si>
  <si>
    <t>2011-06-26T14:45:18+02:00</t>
  </si>
  <si>
    <t>2011-06-26T15:50:44+02:00</t>
  </si>
  <si>
    <t xml:space="preserve">n </t>
  </si>
  <si>
    <t>﻿</t>
  </si>
  <si>
    <t>Report created: 2011-08-13T08:58:41+02:00</t>
  </si>
  <si>
    <t>Croatian&amp;Slovenian Nationals Kruševo 2011</t>
  </si>
  <si>
    <t>2011-08-07 to 2011-08-13</t>
  </si>
  <si>
    <t>Total results</t>
  </si>
  <si>
    <t>Results include only those pilots where Nation code equals 'SLO'</t>
  </si>
  <si>
    <t>Task</t>
  </si>
  <si>
    <t>Date</t>
  </si>
  <si>
    <t>Distance</t>
  </si>
  <si>
    <t>T1 Krusevo_T1</t>
  </si>
  <si>
    <t>2011-08-07 13:45  </t>
  </si>
  <si>
    <t> 57,5 km</t>
  </si>
  <si>
    <t>T2 Krusevo T2</t>
  </si>
  <si>
    <t>2011-08-08 14:25  </t>
  </si>
  <si>
    <t> 65,1 km</t>
  </si>
  <si>
    <t>T3 Krusevo T3</t>
  </si>
  <si>
    <t>2011-08-09 14:00  </t>
  </si>
  <si>
    <t> 71,5 km</t>
  </si>
  <si>
    <t>T4 Krusevo T5</t>
  </si>
  <si>
    <t>2011-08-12 14:00  </t>
  </si>
  <si>
    <t> 66,3 km</t>
  </si>
  <si>
    <t>T 1</t>
  </si>
  <si>
    <t>T 2</t>
  </si>
  <si>
    <t>T 3</t>
  </si>
  <si>
    <t>T 4</t>
  </si>
  <si>
    <t>SAS Institute</t>
  </si>
  <si>
    <t>www.metuljmania.com, valicbro, Xenofit, Specialize</t>
  </si>
  <si>
    <t>Kmetija Pr'Jurk</t>
  </si>
  <si>
    <t>Bojan Gabersek</t>
  </si>
  <si>
    <t>Mercury</t>
  </si>
  <si>
    <t>NIVIUK Icepeak 5</t>
  </si>
  <si>
    <t>Ervin Košič</t>
  </si>
  <si>
    <t>Andrej Erznožnik</t>
  </si>
  <si>
    <t>Egon Šmigoc</t>
  </si>
  <si>
    <t>HSE Dravske Elektrarne Maribor</t>
  </si>
  <si>
    <t>Fridau Bostjan</t>
  </si>
  <si>
    <t>Srečko Žnidarič</t>
  </si>
  <si>
    <t>GRADIENT AVAX XC2</t>
  </si>
  <si>
    <t>OZONE RUSH M</t>
  </si>
  <si>
    <t>Tanika Virtovsek</t>
  </si>
  <si>
    <t>Sandi Kristić</t>
  </si>
  <si>
    <t>OZONE DELTA</t>
  </si>
  <si>
    <t>www.sliil</t>
  </si>
  <si>
    <t>MAC-PARA MAGUS 8</t>
  </si>
  <si>
    <t>Branko Žnuderl</t>
  </si>
  <si>
    <t>ADVANCE OMEGA 8</t>
  </si>
  <si>
    <t>RM PLUS d.o.o. - Podjetje za tržno raziskovanje in</t>
  </si>
  <si>
    <t>www.jumalogistika.com</t>
  </si>
  <si>
    <t>Boštjan Fridau</t>
  </si>
  <si>
    <t>GIN-GLIDERS BOOMERANG 8</t>
  </si>
  <si>
    <t>AXIS MERCURY 2011</t>
  </si>
  <si>
    <t>KL Vrhnika</t>
  </si>
  <si>
    <t>KJP Krokar</t>
  </si>
  <si>
    <t>DJP  Metulj</t>
  </si>
  <si>
    <t>DJP Kovk</t>
  </si>
  <si>
    <t>DJP Cumulus</t>
  </si>
  <si>
    <t>Adrenalin</t>
  </si>
  <si>
    <t>Skupno</t>
  </si>
  <si>
    <t>Lintvar</t>
  </si>
  <si>
    <t>Sky klub Velenje</t>
  </si>
  <si>
    <t>Parakrilec</t>
  </si>
  <si>
    <t>Klub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</si>
</sst>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3.5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3.5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8" fillId="0" borderId="0" xfId="0" applyFont="1" applyAlignment="1">
      <alignment/>
    </xf>
    <xf numFmtId="21" fontId="0" fillId="0" borderId="0" xfId="0" applyNumberFormat="1" applyAlignment="1">
      <alignment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 wrapText="1"/>
    </xf>
    <xf numFmtId="21" fontId="0" fillId="0" borderId="0" xfId="0" applyNumberFormat="1" applyAlignment="1">
      <alignment horizontal="center" wrapText="1"/>
    </xf>
    <xf numFmtId="0" fontId="53" fillId="0" borderId="0" xfId="0" applyFont="1" applyAlignment="1">
      <alignment horizontal="right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0" fontId="34" fillId="0" borderId="0" xfId="34" applyAlignment="1" applyProtection="1">
      <alignment/>
      <protection/>
    </xf>
    <xf numFmtId="0" fontId="48" fillId="0" borderId="0" xfId="0" applyFont="1" applyAlignment="1">
      <alignment horizontal="center"/>
    </xf>
    <xf numFmtId="0" fontId="0" fillId="33" borderId="0" xfId="0" applyFill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" fontId="54" fillId="34" borderId="0" xfId="0" applyNumberFormat="1" applyFont="1" applyFill="1" applyAlignment="1">
      <alignment horizontal="center"/>
    </xf>
    <xf numFmtId="1" fontId="54" fillId="34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0" xfId="34" applyFont="1" applyAlignment="1" applyProtection="1">
      <alignment/>
      <protection/>
    </xf>
    <xf numFmtId="1" fontId="26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" fontId="44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1" fontId="0" fillId="0" borderId="0" xfId="0" applyNumberFormat="1" applyFont="1" applyBorder="1" applyAlignment="1">
      <alignment horizontal="center"/>
    </xf>
    <xf numFmtId="1" fontId="54" fillId="34" borderId="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6" fillId="36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21" fontId="0" fillId="0" borderId="0" xfId="0" applyNumberFormat="1" applyAlignment="1">
      <alignment vertical="center" wrapText="1"/>
    </xf>
    <xf numFmtId="1" fontId="0" fillId="0" borderId="0" xfId="0" applyNumberFormat="1" applyFont="1" applyAlignment="1">
      <alignment horizontal="center"/>
    </xf>
    <xf numFmtId="1" fontId="54" fillId="34" borderId="0" xfId="0" applyNumberFormat="1" applyFont="1" applyFill="1" applyAlignment="1">
      <alignment horizontal="center"/>
    </xf>
    <xf numFmtId="1" fontId="4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48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55" fillId="34" borderId="10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533400</xdr:colOff>
      <xdr:row>0</xdr:row>
      <xdr:rowOff>1095375</xdr:rowOff>
    </xdr:to>
    <xdr:pic>
      <xdr:nvPicPr>
        <xdr:cNvPr id="1" name="Picture 2" descr="zp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533400</xdr:colOff>
      <xdr:row>0</xdr:row>
      <xdr:rowOff>1095375</xdr:rowOff>
    </xdr:to>
    <xdr:pic>
      <xdr:nvPicPr>
        <xdr:cNvPr id="1" name="Picture 2" descr="zpls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311" displayName="Table1311" ref="A2:U53" totalsRowCount="1">
  <autoFilter ref="A2:U53"/>
  <tableColumns count="21">
    <tableColumn id="1" name="Mesto"/>
    <tableColumn id="2" name="Ime in priimek"/>
    <tableColumn id="3" name="Padalo"/>
    <tableColumn id="4" name="Sponzor"/>
    <tableColumn id="5" name="T1"/>
    <tableColumn id="6" name="T2"/>
    <tableColumn id="7" name="T3"/>
    <tableColumn id="8" name="T4"/>
    <tableColumn id="10" name="T5"/>
    <tableColumn id="12" name="T6"/>
    <tableColumn id="14" name="T7"/>
    <tableColumn id="13" name="T8"/>
    <tableColumn id="15" name="T9"/>
    <tableColumn id="16" name="T10"/>
    <tableColumn id="17" name="T11"/>
    <tableColumn id="18" name="T12"/>
    <tableColumn id="19" name="T13"/>
    <tableColumn id="20" name="T14"/>
    <tableColumn id="21" name="T15"/>
    <tableColumn id="11" name="-"/>
    <tableColumn id="9" name="SUM" totalsRowFunction="sum"/>
  </tableColumns>
  <tableStyleInfo name="TableStyleMedium9" showFirstColumn="1" showLastColumn="1" showRowStripes="1" showColumnStripes="0"/>
</table>
</file>

<file path=xl/tables/table2.xml><?xml version="1.0" encoding="utf-8"?>
<table xmlns="http://schemas.openxmlformats.org/spreadsheetml/2006/main" id="2" name="Table13" displayName="Table13" ref="A2:U72" totalsRowCount="1">
  <autoFilter ref="A2:U72"/>
  <tableColumns count="21">
    <tableColumn id="1" name="Mesto"/>
    <tableColumn id="2" name="Ime in priimek"/>
    <tableColumn id="3" name="Padalo"/>
    <tableColumn id="4" name="Sponzor"/>
    <tableColumn id="5" name="T1"/>
    <tableColumn id="6" name="T2"/>
    <tableColumn id="7" name="T3"/>
    <tableColumn id="8" name="T4"/>
    <tableColumn id="10" name="T5"/>
    <tableColumn id="12" name="T6"/>
    <tableColumn id="14" name="T7"/>
    <tableColumn id="13" name="T8"/>
    <tableColumn id="15" name="T9"/>
    <tableColumn id="16" name="T10"/>
    <tableColumn id="17" name="T11"/>
    <tableColumn id="18" name="T12"/>
    <tableColumn id="19" name="T13"/>
    <tableColumn id="20" name="T14"/>
    <tableColumn id="21" name="T15"/>
    <tableColumn id="11" name="-"/>
    <tableColumn id="9" name="SUM" totalsRowFunction="sum"/>
  </tableColumns>
  <tableStyleInfo name="TableStyleMedium9" showFirstColumn="1" showLastColumn="1" showRowStripes="1" showColumnStripes="0"/>
</table>
</file>

<file path=xl/tables/table3.xml><?xml version="1.0" encoding="utf-8"?>
<table xmlns="http://schemas.openxmlformats.org/spreadsheetml/2006/main" id="19" name="Tabela19" displayName="Tabela19" ref="A18:R29" totalsRowShown="0">
  <autoFilter ref="A18:R29"/>
  <tableColumns count="18">
    <tableColumn id="1" name="Mesto"/>
    <tableColumn id="2" name="Klub"/>
    <tableColumn id="3" name="T1"/>
    <tableColumn id="4" name="T2"/>
    <tableColumn id="5" name="T3"/>
    <tableColumn id="6" name="T4"/>
    <tableColumn id="7" name="T5"/>
    <tableColumn id="8" name="T6"/>
    <tableColumn id="9" name="T7"/>
    <tableColumn id="10" name="T8"/>
    <tableColumn id="11" name="T9"/>
    <tableColumn id="12" name="T10"/>
    <tableColumn id="13" name="T11"/>
    <tableColumn id="14" name="T12"/>
    <tableColumn id="15" name="T13"/>
    <tableColumn id="16" name="T14"/>
    <tableColumn id="17" name="T15"/>
    <tableColumn id="18" name="Skupno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AppData/Local/Temp/niceclouds.com" TargetMode="External" /><Relationship Id="rId2" Type="http://schemas.openxmlformats.org/officeDocument/2006/relationships/hyperlink" Target="../AppData/Local/AppData/Local/Temp/niceclouds.com" TargetMode="External" /><Relationship Id="rId3" Type="http://schemas.openxmlformats.org/officeDocument/2006/relationships/hyperlink" Target="http://www.gearforfly.com/" TargetMode="External" /><Relationship Id="rId4" Type="http://schemas.openxmlformats.org/officeDocument/2006/relationships/table" Target="../tables/table2.x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Q20" sqref="Q20"/>
    </sheetView>
  </sheetViews>
  <sheetFormatPr defaultColWidth="9.140625" defaultRowHeight="16.5" customHeight="1"/>
  <cols>
    <col min="4" max="4" width="9.00390625" style="0" customWidth="1"/>
    <col min="5" max="5" width="8.28125" style="0" customWidth="1"/>
    <col min="6" max="6" width="21.00390625" style="0" customWidth="1"/>
    <col min="9" max="9" width="15.00390625" style="0" customWidth="1"/>
  </cols>
  <sheetData>
    <row r="1" ht="16.5" customHeight="1">
      <c r="A1" s="1" t="s">
        <v>0</v>
      </c>
    </row>
    <row r="3" ht="16.5" customHeight="1">
      <c r="A3" s="2" t="s">
        <v>1</v>
      </c>
    </row>
    <row r="5" ht="16.5" customHeight="1">
      <c r="A5" s="3" t="s">
        <v>159</v>
      </c>
    </row>
    <row r="7" ht="16.5" customHeight="1">
      <c r="A7" s="4" t="s">
        <v>160</v>
      </c>
    </row>
    <row r="9" ht="16.5" customHeight="1">
      <c r="A9" t="s">
        <v>4</v>
      </c>
    </row>
    <row r="11" spans="1:7" ht="16.5" customHeight="1">
      <c r="A11" s="70" t="s">
        <v>5</v>
      </c>
      <c r="B11" s="70" t="s">
        <v>6</v>
      </c>
      <c r="C11" s="70" t="s">
        <v>7</v>
      </c>
      <c r="D11" s="5" t="s">
        <v>8</v>
      </c>
      <c r="E11" s="70" t="s">
        <v>10</v>
      </c>
      <c r="F11" s="70" t="s">
        <v>11</v>
      </c>
      <c r="G11" s="70" t="s">
        <v>12</v>
      </c>
    </row>
    <row r="12" spans="1:13" ht="16.5" customHeight="1">
      <c r="A12" s="70"/>
      <c r="B12" s="70"/>
      <c r="C12" s="70"/>
      <c r="D12" s="5" t="s">
        <v>9</v>
      </c>
      <c r="E12" s="70"/>
      <c r="F12" s="70"/>
      <c r="G12" s="70"/>
      <c r="J12">
        <v>1</v>
      </c>
      <c r="K12">
        <v>2</v>
      </c>
      <c r="L12">
        <v>3</v>
      </c>
      <c r="M12" t="s">
        <v>691</v>
      </c>
    </row>
    <row r="13" spans="1:13" ht="16.5" customHeight="1">
      <c r="A13" s="6">
        <v>1</v>
      </c>
      <c r="B13" s="7" t="s">
        <v>13</v>
      </c>
      <c r="C13" s="6" t="s">
        <v>14</v>
      </c>
      <c r="D13" s="6">
        <v>400</v>
      </c>
      <c r="E13" s="6" t="s">
        <v>15</v>
      </c>
      <c r="F13" s="6" t="s">
        <v>161</v>
      </c>
      <c r="G13" s="6" t="s">
        <v>17</v>
      </c>
      <c r="I13" t="s">
        <v>685</v>
      </c>
      <c r="J13">
        <v>1000</v>
      </c>
      <c r="K13">
        <v>973</v>
      </c>
      <c r="L13">
        <v>636</v>
      </c>
      <c r="M13">
        <f>SUM(J13:L13)</f>
        <v>2609</v>
      </c>
    </row>
    <row r="14" spans="1:13" ht="16.5" customHeight="1">
      <c r="A14" s="6" t="s">
        <v>18</v>
      </c>
      <c r="B14" s="7" t="s">
        <v>162</v>
      </c>
      <c r="C14" s="6" t="s">
        <v>14</v>
      </c>
      <c r="D14" s="6">
        <v>2000</v>
      </c>
      <c r="E14" s="6" t="s">
        <v>15</v>
      </c>
      <c r="F14" s="6" t="s">
        <v>163</v>
      </c>
      <c r="G14" s="6" t="s">
        <v>17</v>
      </c>
      <c r="I14" t="s">
        <v>686</v>
      </c>
      <c r="J14">
        <v>938</v>
      </c>
      <c r="K14">
        <v>634</v>
      </c>
      <c r="L14">
        <v>619</v>
      </c>
      <c r="M14">
        <f aca="true" t="shared" si="0" ref="M14:M21">SUM(J14:L14)</f>
        <v>2191</v>
      </c>
    </row>
    <row r="15" spans="1:13" ht="16.5" customHeight="1">
      <c r="A15" s="6">
        <v>3</v>
      </c>
      <c r="B15" s="7" t="s">
        <v>23</v>
      </c>
      <c r="C15" s="6" t="s">
        <v>20</v>
      </c>
      <c r="D15" s="6">
        <v>400</v>
      </c>
      <c r="E15" s="6" t="s">
        <v>21</v>
      </c>
      <c r="F15" s="6" t="s">
        <v>163</v>
      </c>
      <c r="G15" s="6" t="s">
        <v>17</v>
      </c>
      <c r="I15" t="s">
        <v>687</v>
      </c>
      <c r="J15">
        <v>636</v>
      </c>
      <c r="K15">
        <v>509</v>
      </c>
      <c r="L15">
        <v>424</v>
      </c>
      <c r="M15">
        <f t="shared" si="0"/>
        <v>1569</v>
      </c>
    </row>
    <row r="16" spans="1:13" ht="16.5" customHeight="1">
      <c r="A16" s="6">
        <v>4</v>
      </c>
      <c r="B16" s="7" t="s">
        <v>164</v>
      </c>
      <c r="C16" s="6" t="s">
        <v>29</v>
      </c>
      <c r="D16" s="6">
        <v>400</v>
      </c>
      <c r="E16" s="6" t="s">
        <v>30</v>
      </c>
      <c r="F16" s="6" t="s">
        <v>163</v>
      </c>
      <c r="G16" s="6" t="s">
        <v>17</v>
      </c>
      <c r="I16" t="s">
        <v>688</v>
      </c>
      <c r="J16">
        <v>992</v>
      </c>
      <c r="K16">
        <v>460</v>
      </c>
      <c r="L16">
        <v>420</v>
      </c>
      <c r="M16">
        <f t="shared" si="0"/>
        <v>1872</v>
      </c>
    </row>
    <row r="17" spans="1:13" ht="16.5" customHeight="1">
      <c r="A17" s="6">
        <v>5</v>
      </c>
      <c r="B17" s="7" t="s">
        <v>165</v>
      </c>
      <c r="C17" s="6" t="s">
        <v>20</v>
      </c>
      <c r="D17" s="6">
        <v>400</v>
      </c>
      <c r="E17" s="6" t="s">
        <v>21</v>
      </c>
      <c r="F17" s="6" t="s">
        <v>163</v>
      </c>
      <c r="G17" s="6" t="s">
        <v>17</v>
      </c>
      <c r="I17" t="s">
        <v>689</v>
      </c>
      <c r="J17">
        <v>222</v>
      </c>
      <c r="K17">
        <v>186</v>
      </c>
      <c r="L17">
        <v>165</v>
      </c>
      <c r="M17">
        <f t="shared" si="0"/>
        <v>573</v>
      </c>
    </row>
    <row r="18" spans="1:13" ht="16.5" customHeight="1">
      <c r="A18" s="6">
        <v>6</v>
      </c>
      <c r="B18" s="7" t="s">
        <v>166</v>
      </c>
      <c r="C18" s="6" t="s">
        <v>36</v>
      </c>
      <c r="D18" s="6">
        <v>400</v>
      </c>
      <c r="E18" s="6" t="s">
        <v>37</v>
      </c>
      <c r="F18" s="6" t="s">
        <v>163</v>
      </c>
      <c r="G18" s="6" t="s">
        <v>17</v>
      </c>
      <c r="I18" t="s">
        <v>96</v>
      </c>
      <c r="J18">
        <v>422</v>
      </c>
      <c r="K18">
        <v>432</v>
      </c>
      <c r="M18">
        <f t="shared" si="0"/>
        <v>854</v>
      </c>
    </row>
    <row r="19" spans="1:13" ht="16.5" customHeight="1">
      <c r="A19" s="6" t="s">
        <v>167</v>
      </c>
      <c r="B19" s="7" t="s">
        <v>168</v>
      </c>
      <c r="C19" s="6" t="s">
        <v>39</v>
      </c>
      <c r="D19" s="6">
        <v>1000</v>
      </c>
      <c r="E19" s="6" t="s">
        <v>40</v>
      </c>
      <c r="F19" s="6" t="s">
        <v>163</v>
      </c>
      <c r="G19" s="6" t="s">
        <v>17</v>
      </c>
      <c r="I19" t="s">
        <v>690</v>
      </c>
      <c r="J19">
        <v>422</v>
      </c>
      <c r="K19">
        <v>333</v>
      </c>
      <c r="M19">
        <f t="shared" si="0"/>
        <v>755</v>
      </c>
    </row>
    <row r="20" spans="1:13" ht="16.5" customHeight="1">
      <c r="A20" s="6">
        <v>8</v>
      </c>
      <c r="B20" s="7" t="s">
        <v>169</v>
      </c>
      <c r="C20" s="6" t="s">
        <v>39</v>
      </c>
      <c r="D20" s="6">
        <v>400</v>
      </c>
      <c r="E20" s="6" t="s">
        <v>40</v>
      </c>
      <c r="F20" s="6" t="s">
        <v>163</v>
      </c>
      <c r="G20" s="6" t="s">
        <v>17</v>
      </c>
      <c r="I20" t="s">
        <v>278</v>
      </c>
      <c r="J20">
        <v>672</v>
      </c>
      <c r="K20">
        <v>426</v>
      </c>
      <c r="L20">
        <v>614</v>
      </c>
      <c r="M20">
        <f t="shared" si="0"/>
        <v>1712</v>
      </c>
    </row>
    <row r="21" spans="1:13" ht="16.5" customHeight="1">
      <c r="A21" t="s">
        <v>170</v>
      </c>
      <c r="I21" t="s">
        <v>692</v>
      </c>
      <c r="J21">
        <v>638</v>
      </c>
      <c r="K21">
        <v>420</v>
      </c>
      <c r="L21">
        <v>422</v>
      </c>
      <c r="M21">
        <f t="shared" si="0"/>
        <v>1480</v>
      </c>
    </row>
    <row r="22" ht="16.5" customHeight="1">
      <c r="I22" s="68" t="s">
        <v>693</v>
      </c>
    </row>
    <row r="23" ht="16.5" customHeight="1">
      <c r="I23" s="67"/>
    </row>
    <row r="24" spans="1:17" ht="16.5" customHeight="1">
      <c r="A24" s="70" t="s">
        <v>42</v>
      </c>
      <c r="B24" s="70" t="s">
        <v>7</v>
      </c>
      <c r="C24" s="70" t="s">
        <v>43</v>
      </c>
      <c r="D24" s="70"/>
      <c r="E24" s="70" t="s">
        <v>44</v>
      </c>
      <c r="F24" s="70" t="s">
        <v>45</v>
      </c>
      <c r="G24" s="70" t="s">
        <v>46</v>
      </c>
      <c r="H24" s="70" t="s">
        <v>47</v>
      </c>
      <c r="I24" s="70" t="s">
        <v>48</v>
      </c>
      <c r="J24" s="70" t="s">
        <v>49</v>
      </c>
      <c r="K24" s="70" t="s">
        <v>50</v>
      </c>
      <c r="L24" s="70" t="s">
        <v>6</v>
      </c>
      <c r="M24" s="5" t="s">
        <v>6</v>
      </c>
      <c r="N24" s="5" t="s">
        <v>52</v>
      </c>
      <c r="O24" s="5" t="s">
        <v>49</v>
      </c>
      <c r="P24" s="5" t="s">
        <v>53</v>
      </c>
      <c r="Q24" s="70" t="s">
        <v>55</v>
      </c>
    </row>
    <row r="25" spans="1:17" ht="16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5" t="s">
        <v>51</v>
      </c>
      <c r="N25" s="5" t="s">
        <v>51</v>
      </c>
      <c r="O25" s="5" t="s">
        <v>51</v>
      </c>
      <c r="P25" s="5" t="s">
        <v>54</v>
      </c>
      <c r="Q25" s="70"/>
    </row>
    <row r="26" spans="1:17" ht="16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5"/>
      <c r="N26" s="5"/>
      <c r="O26" s="5"/>
      <c r="P26" s="5" t="s">
        <v>51</v>
      </c>
      <c r="Q26" s="70"/>
    </row>
    <row r="27" spans="1:18" ht="16.5" customHeight="1">
      <c r="A27" s="7">
        <v>1</v>
      </c>
      <c r="B27" s="6">
        <v>29</v>
      </c>
      <c r="C27" s="6" t="s">
        <v>56</v>
      </c>
      <c r="D27" s="6" t="s">
        <v>57</v>
      </c>
      <c r="E27" s="6" t="s">
        <v>58</v>
      </c>
      <c r="F27" s="6" t="s">
        <v>59</v>
      </c>
      <c r="G27" s="6" t="s">
        <v>60</v>
      </c>
      <c r="H27" s="9">
        <v>0.5625</v>
      </c>
      <c r="I27" s="9">
        <v>0.6557060185185185</v>
      </c>
      <c r="J27" s="9">
        <v>0.09320601851851852</v>
      </c>
      <c r="K27" s="6">
        <v>14.2</v>
      </c>
      <c r="L27" s="7">
        <v>33.88</v>
      </c>
      <c r="M27" s="7">
        <v>382</v>
      </c>
      <c r="N27" s="7">
        <v>24.6</v>
      </c>
      <c r="O27" s="7">
        <v>103</v>
      </c>
      <c r="P27" s="7">
        <v>18.4</v>
      </c>
      <c r="Q27" s="7">
        <v>528</v>
      </c>
      <c r="R27" s="15">
        <v>1000</v>
      </c>
    </row>
    <row r="28" spans="1:18" ht="16.5" customHeight="1">
      <c r="A28" s="7">
        <v>2</v>
      </c>
      <c r="B28" s="6">
        <v>28022002</v>
      </c>
      <c r="C28" s="6" t="s">
        <v>61</v>
      </c>
      <c r="D28" s="6" t="s">
        <v>57</v>
      </c>
      <c r="E28" s="6" t="s">
        <v>58</v>
      </c>
      <c r="F28" s="6" t="s">
        <v>62</v>
      </c>
      <c r="G28" s="6"/>
      <c r="H28" s="9">
        <v>0.5625</v>
      </c>
      <c r="I28" s="9">
        <v>0.655798611111111</v>
      </c>
      <c r="J28" s="9">
        <v>0.09329861111111111</v>
      </c>
      <c r="K28" s="6">
        <v>14.1</v>
      </c>
      <c r="L28" s="7">
        <v>33.88</v>
      </c>
      <c r="M28" s="7">
        <v>382</v>
      </c>
      <c r="N28" s="7">
        <v>25.8</v>
      </c>
      <c r="O28" s="7">
        <v>101.7</v>
      </c>
      <c r="P28" s="7">
        <v>14.3</v>
      </c>
      <c r="Q28" s="7">
        <v>524</v>
      </c>
      <c r="R28" s="20">
        <f aca="true" t="shared" si="1" ref="R28:R58">(Q28*1000)/528</f>
        <v>992.4242424242424</v>
      </c>
    </row>
    <row r="29" spans="1:18" ht="16.5" customHeight="1">
      <c r="A29" s="7">
        <v>3</v>
      </c>
      <c r="B29" s="6">
        <v>90</v>
      </c>
      <c r="C29" s="6" t="s">
        <v>70</v>
      </c>
      <c r="D29" s="6" t="s">
        <v>57</v>
      </c>
      <c r="E29" s="6" t="s">
        <v>66</v>
      </c>
      <c r="F29" s="6" t="s">
        <v>71</v>
      </c>
      <c r="G29" s="6" t="s">
        <v>72</v>
      </c>
      <c r="H29" s="9">
        <v>0.5625</v>
      </c>
      <c r="I29" s="9">
        <v>0.6563194444444445</v>
      </c>
      <c r="J29" s="9">
        <v>0.09381944444444444</v>
      </c>
      <c r="K29" s="6">
        <v>14.1</v>
      </c>
      <c r="L29" s="7">
        <v>33.88</v>
      </c>
      <c r="M29" s="7">
        <v>382</v>
      </c>
      <c r="N29" s="7">
        <v>22.9</v>
      </c>
      <c r="O29" s="7">
        <v>98.3</v>
      </c>
      <c r="P29" s="7">
        <v>11.1</v>
      </c>
      <c r="Q29" s="7">
        <v>514</v>
      </c>
      <c r="R29" s="20">
        <f t="shared" si="1"/>
        <v>973.4848484848485</v>
      </c>
    </row>
    <row r="30" spans="1:18" ht="16.5" customHeight="1">
      <c r="A30" s="7">
        <v>4</v>
      </c>
      <c r="B30" s="6">
        <v>81</v>
      </c>
      <c r="C30" s="6" t="s">
        <v>65</v>
      </c>
      <c r="D30" s="6" t="s">
        <v>57</v>
      </c>
      <c r="E30" s="6" t="s">
        <v>66</v>
      </c>
      <c r="F30" s="6" t="s">
        <v>67</v>
      </c>
      <c r="G30" s="6"/>
      <c r="H30" s="9">
        <v>0.5625</v>
      </c>
      <c r="I30" s="9">
        <v>0.6601273148148148</v>
      </c>
      <c r="J30" s="9">
        <v>0.0976273148148148</v>
      </c>
      <c r="K30" s="6">
        <v>13.5</v>
      </c>
      <c r="L30" s="7">
        <v>33.88</v>
      </c>
      <c r="M30" s="7">
        <v>382</v>
      </c>
      <c r="N30" s="7">
        <v>21.7</v>
      </c>
      <c r="O30" s="7">
        <v>85.4</v>
      </c>
      <c r="P30" s="7">
        <v>5.5</v>
      </c>
      <c r="Q30" s="7">
        <v>495</v>
      </c>
      <c r="R30" s="20">
        <f t="shared" si="1"/>
        <v>937.5</v>
      </c>
    </row>
    <row r="31" spans="1:18" ht="16.5" customHeight="1">
      <c r="A31" s="7">
        <v>5</v>
      </c>
      <c r="B31" s="6">
        <v>4</v>
      </c>
      <c r="C31" s="6" t="s">
        <v>63</v>
      </c>
      <c r="D31" s="6" t="s">
        <v>57</v>
      </c>
      <c r="E31" s="6" t="s">
        <v>58</v>
      </c>
      <c r="F31" s="6" t="s">
        <v>59</v>
      </c>
      <c r="G31" s="6" t="s">
        <v>64</v>
      </c>
      <c r="H31" s="9">
        <v>0.5625</v>
      </c>
      <c r="I31" s="6"/>
      <c r="J31" s="6"/>
      <c r="K31" s="6"/>
      <c r="L31" s="7">
        <v>26.68</v>
      </c>
      <c r="M31" s="7">
        <v>338.6</v>
      </c>
      <c r="N31" s="7">
        <v>16.4</v>
      </c>
      <c r="O31" s="7"/>
      <c r="P31" s="7"/>
      <c r="Q31" s="7">
        <v>355</v>
      </c>
      <c r="R31" s="20">
        <f t="shared" si="1"/>
        <v>672.3484848484849</v>
      </c>
    </row>
    <row r="32" spans="1:18" ht="16.5" customHeight="1">
      <c r="A32" s="7">
        <v>6</v>
      </c>
      <c r="B32" s="6">
        <v>6</v>
      </c>
      <c r="C32" s="6" t="s">
        <v>124</v>
      </c>
      <c r="D32" s="6" t="s">
        <v>57</v>
      </c>
      <c r="E32" s="6" t="s">
        <v>58</v>
      </c>
      <c r="F32" s="6" t="s">
        <v>83</v>
      </c>
      <c r="G32" s="6" t="s">
        <v>125</v>
      </c>
      <c r="H32" s="9">
        <v>0.5625</v>
      </c>
      <c r="I32" s="6"/>
      <c r="J32" s="6"/>
      <c r="K32" s="6"/>
      <c r="L32" s="7">
        <v>24.36</v>
      </c>
      <c r="M32" s="7">
        <v>323.4</v>
      </c>
      <c r="N32" s="7">
        <v>13.8</v>
      </c>
      <c r="O32" s="7"/>
      <c r="P32" s="7"/>
      <c r="Q32" s="7">
        <v>337</v>
      </c>
      <c r="R32" s="20">
        <f t="shared" si="1"/>
        <v>638.2575757575758</v>
      </c>
    </row>
    <row r="33" spans="1:18" ht="16.5" customHeight="1">
      <c r="A33" s="7">
        <v>7</v>
      </c>
      <c r="B33" s="6">
        <v>217</v>
      </c>
      <c r="C33" s="6" t="s">
        <v>112</v>
      </c>
      <c r="D33" s="6" t="s">
        <v>57</v>
      </c>
      <c r="E33" s="6" t="s">
        <v>58</v>
      </c>
      <c r="F33" s="6" t="s">
        <v>113</v>
      </c>
      <c r="G33" s="6"/>
      <c r="H33" s="9">
        <v>0.5625</v>
      </c>
      <c r="I33" s="6"/>
      <c r="J33" s="6"/>
      <c r="K33" s="6"/>
      <c r="L33" s="7">
        <v>24.23</v>
      </c>
      <c r="M33" s="7">
        <v>322.4</v>
      </c>
      <c r="N33" s="7">
        <v>13.6</v>
      </c>
      <c r="O33" s="7"/>
      <c r="P33" s="7"/>
      <c r="Q33" s="7">
        <v>336</v>
      </c>
      <c r="R33" s="20">
        <f t="shared" si="1"/>
        <v>636.3636363636364</v>
      </c>
    </row>
    <row r="34" spans="1:18" ht="16.5" customHeight="1">
      <c r="A34" s="7">
        <v>8</v>
      </c>
      <c r="B34" s="6">
        <v>523</v>
      </c>
      <c r="C34" s="6" t="s">
        <v>78</v>
      </c>
      <c r="D34" s="6" t="s">
        <v>57</v>
      </c>
      <c r="E34" s="6" t="s">
        <v>66</v>
      </c>
      <c r="F34" s="6" t="s">
        <v>79</v>
      </c>
      <c r="G34" s="6"/>
      <c r="H34" s="9">
        <v>0.5625</v>
      </c>
      <c r="I34" s="6"/>
      <c r="J34" s="6"/>
      <c r="K34" s="6"/>
      <c r="L34" s="7">
        <v>24.21</v>
      </c>
      <c r="M34" s="7">
        <v>322.3</v>
      </c>
      <c r="N34" s="7">
        <v>13.5</v>
      </c>
      <c r="O34" s="7"/>
      <c r="P34" s="7"/>
      <c r="Q34" s="7">
        <v>336</v>
      </c>
      <c r="R34" s="20">
        <f t="shared" si="1"/>
        <v>636.3636363636364</v>
      </c>
    </row>
    <row r="35" spans="1:18" ht="16.5" customHeight="1">
      <c r="A35" s="7">
        <v>9</v>
      </c>
      <c r="B35" s="6">
        <v>24</v>
      </c>
      <c r="C35" s="6" t="s">
        <v>76</v>
      </c>
      <c r="D35" s="6" t="s">
        <v>57</v>
      </c>
      <c r="E35" s="6" t="s">
        <v>58</v>
      </c>
      <c r="F35" s="6" t="s">
        <v>74</v>
      </c>
      <c r="G35" s="6" t="s">
        <v>77</v>
      </c>
      <c r="H35" s="9">
        <v>0.5625</v>
      </c>
      <c r="I35" s="6"/>
      <c r="J35" s="6"/>
      <c r="K35" s="6"/>
      <c r="L35" s="7">
        <v>24.13</v>
      </c>
      <c r="M35" s="7">
        <v>321.5</v>
      </c>
      <c r="N35" s="7">
        <v>13.6</v>
      </c>
      <c r="O35" s="7"/>
      <c r="P35" s="7"/>
      <c r="Q35" s="7">
        <v>335</v>
      </c>
      <c r="R35" s="20">
        <f t="shared" si="1"/>
        <v>634.469696969697</v>
      </c>
    </row>
    <row r="36" spans="1:18" ht="16.5" customHeight="1">
      <c r="A36" s="7">
        <v>10</v>
      </c>
      <c r="B36" s="6">
        <v>5</v>
      </c>
      <c r="C36" s="6" t="s">
        <v>73</v>
      </c>
      <c r="D36" s="6" t="s">
        <v>57</v>
      </c>
      <c r="E36" s="6" t="s">
        <v>58</v>
      </c>
      <c r="F36" s="6" t="s">
        <v>74</v>
      </c>
      <c r="G36" s="6" t="s">
        <v>75</v>
      </c>
      <c r="H36" s="9">
        <v>0.5625</v>
      </c>
      <c r="I36" s="6"/>
      <c r="J36" s="6"/>
      <c r="K36" s="6"/>
      <c r="L36" s="7">
        <v>23.7</v>
      </c>
      <c r="M36" s="7">
        <v>316.7</v>
      </c>
      <c r="N36" s="7">
        <v>10.5</v>
      </c>
      <c r="O36" s="7"/>
      <c r="P36" s="7"/>
      <c r="Q36" s="7">
        <v>327</v>
      </c>
      <c r="R36" s="20">
        <f t="shared" si="1"/>
        <v>619.3181818181819</v>
      </c>
    </row>
    <row r="37" spans="1:18" ht="16.5" customHeight="1">
      <c r="A37" s="7">
        <v>11</v>
      </c>
      <c r="B37" s="6">
        <v>148</v>
      </c>
      <c r="C37" s="6" t="s">
        <v>68</v>
      </c>
      <c r="D37" s="6" t="s">
        <v>57</v>
      </c>
      <c r="E37" s="6" t="s">
        <v>58</v>
      </c>
      <c r="F37" s="6" t="s">
        <v>69</v>
      </c>
      <c r="G37" s="6"/>
      <c r="H37" s="9">
        <v>0.5625</v>
      </c>
      <c r="I37" s="6"/>
      <c r="J37" s="6"/>
      <c r="K37" s="6"/>
      <c r="L37" s="7">
        <v>23.35</v>
      </c>
      <c r="M37" s="7">
        <v>312.2</v>
      </c>
      <c r="N37" s="7">
        <v>11.7</v>
      </c>
      <c r="O37" s="7"/>
      <c r="P37" s="7"/>
      <c r="Q37" s="7">
        <v>324</v>
      </c>
      <c r="R37" s="20">
        <f t="shared" si="1"/>
        <v>613.6363636363636</v>
      </c>
    </row>
    <row r="38" spans="1:18" ht="16.5" customHeight="1">
      <c r="A38" s="7">
        <v>12</v>
      </c>
      <c r="B38" s="6">
        <v>311</v>
      </c>
      <c r="C38" s="6" t="s">
        <v>85</v>
      </c>
      <c r="D38" s="6" t="s">
        <v>57</v>
      </c>
      <c r="E38" s="6" t="s">
        <v>66</v>
      </c>
      <c r="F38" s="6" t="s">
        <v>74</v>
      </c>
      <c r="G38" s="6"/>
      <c r="H38" s="9">
        <v>0.5625</v>
      </c>
      <c r="I38" s="6"/>
      <c r="J38" s="6"/>
      <c r="K38" s="6"/>
      <c r="L38" s="7">
        <v>23.59</v>
      </c>
      <c r="M38" s="7">
        <v>315.3</v>
      </c>
      <c r="N38" s="7">
        <v>7.4</v>
      </c>
      <c r="O38" s="7"/>
      <c r="P38" s="7"/>
      <c r="Q38" s="7">
        <v>323</v>
      </c>
      <c r="R38" s="20">
        <f t="shared" si="1"/>
        <v>611.7424242424242</v>
      </c>
    </row>
    <row r="39" spans="1:18" ht="16.5" customHeight="1">
      <c r="A39" s="7">
        <v>13</v>
      </c>
      <c r="B39" s="6">
        <v>7</v>
      </c>
      <c r="C39" s="6" t="s">
        <v>80</v>
      </c>
      <c r="D39" s="6" t="s">
        <v>57</v>
      </c>
      <c r="E39" s="6" t="s">
        <v>58</v>
      </c>
      <c r="F39" s="6" t="s">
        <v>81</v>
      </c>
      <c r="G39" s="6" t="s">
        <v>82</v>
      </c>
      <c r="H39" s="9">
        <v>0.5625</v>
      </c>
      <c r="I39" s="6"/>
      <c r="J39" s="6"/>
      <c r="K39" s="6"/>
      <c r="L39" s="7">
        <v>19.76</v>
      </c>
      <c r="M39" s="7">
        <v>259.5</v>
      </c>
      <c r="N39" s="7">
        <v>9.1</v>
      </c>
      <c r="O39" s="7"/>
      <c r="P39" s="7"/>
      <c r="Q39" s="7">
        <v>269</v>
      </c>
      <c r="R39" s="20">
        <f t="shared" si="1"/>
        <v>509.469696969697</v>
      </c>
    </row>
    <row r="40" spans="1:18" ht="16.5" customHeight="1">
      <c r="A40" s="7">
        <v>14</v>
      </c>
      <c r="B40" s="6">
        <v>605</v>
      </c>
      <c r="C40" s="6" t="s">
        <v>171</v>
      </c>
      <c r="D40" s="6" t="s">
        <v>57</v>
      </c>
      <c r="E40" s="6" t="s">
        <v>58</v>
      </c>
      <c r="F40" s="6" t="s">
        <v>172</v>
      </c>
      <c r="G40" s="6"/>
      <c r="H40" s="9">
        <v>0.5625</v>
      </c>
      <c r="I40" s="6"/>
      <c r="J40" s="6"/>
      <c r="K40" s="6"/>
      <c r="L40" s="7">
        <v>17.43</v>
      </c>
      <c r="M40" s="7">
        <v>243.7</v>
      </c>
      <c r="N40" s="7">
        <v>5.5</v>
      </c>
      <c r="O40" s="7"/>
      <c r="P40" s="7"/>
      <c r="Q40" s="7">
        <v>249</v>
      </c>
      <c r="R40" s="20">
        <f t="shared" si="1"/>
        <v>471.59090909090907</v>
      </c>
    </row>
    <row r="41" spans="1:18" ht="16.5" customHeight="1">
      <c r="A41" s="7">
        <v>15</v>
      </c>
      <c r="B41" s="6">
        <v>74</v>
      </c>
      <c r="C41" s="6" t="s">
        <v>100</v>
      </c>
      <c r="D41" s="6" t="s">
        <v>57</v>
      </c>
      <c r="E41" s="6" t="s">
        <v>66</v>
      </c>
      <c r="F41" s="6" t="s">
        <v>101</v>
      </c>
      <c r="G41" s="6"/>
      <c r="H41" s="9">
        <v>0.5625</v>
      </c>
      <c r="I41" s="6"/>
      <c r="J41" s="6"/>
      <c r="K41" s="6"/>
      <c r="L41" s="7">
        <v>16.72</v>
      </c>
      <c r="M41" s="7">
        <v>237.7</v>
      </c>
      <c r="N41" s="7">
        <v>4.8</v>
      </c>
      <c r="O41" s="7"/>
      <c r="P41" s="7"/>
      <c r="Q41" s="7">
        <v>243</v>
      </c>
      <c r="R41" s="20">
        <f t="shared" si="1"/>
        <v>460.22727272727275</v>
      </c>
    </row>
    <row r="42" spans="1:18" ht="16.5" customHeight="1">
      <c r="A42" s="7">
        <v>16</v>
      </c>
      <c r="B42" s="6">
        <v>141</v>
      </c>
      <c r="C42" s="6" t="s">
        <v>94</v>
      </c>
      <c r="D42" s="6" t="s">
        <v>57</v>
      </c>
      <c r="E42" s="6" t="s">
        <v>66</v>
      </c>
      <c r="F42" s="6" t="s">
        <v>95</v>
      </c>
      <c r="G42" s="6" t="s">
        <v>96</v>
      </c>
      <c r="H42" s="9">
        <v>0.5625</v>
      </c>
      <c r="I42" s="6"/>
      <c r="J42" s="6"/>
      <c r="K42" s="6"/>
      <c r="L42" s="7">
        <v>15.66</v>
      </c>
      <c r="M42" s="7">
        <v>226.1</v>
      </c>
      <c r="N42" s="7">
        <v>1.9</v>
      </c>
      <c r="O42" s="7"/>
      <c r="P42" s="7"/>
      <c r="Q42" s="7">
        <v>228</v>
      </c>
      <c r="R42" s="20">
        <f t="shared" si="1"/>
        <v>431.8181818181818</v>
      </c>
    </row>
    <row r="43" spans="1:18" ht="16.5" customHeight="1">
      <c r="A43" s="7">
        <v>17</v>
      </c>
      <c r="B43" s="6">
        <v>545</v>
      </c>
      <c r="C43" s="6" t="s">
        <v>97</v>
      </c>
      <c r="D43" s="6" t="s">
        <v>57</v>
      </c>
      <c r="E43" s="6" t="s">
        <v>58</v>
      </c>
      <c r="F43" s="6" t="s">
        <v>98</v>
      </c>
      <c r="G43" s="6" t="s">
        <v>99</v>
      </c>
      <c r="H43" s="9">
        <v>0.5625</v>
      </c>
      <c r="I43" s="6"/>
      <c r="J43" s="6"/>
      <c r="K43" s="6"/>
      <c r="L43" s="7">
        <v>15.34</v>
      </c>
      <c r="M43" s="7">
        <v>221.3</v>
      </c>
      <c r="N43" s="7">
        <v>3.5</v>
      </c>
      <c r="O43" s="7"/>
      <c r="P43" s="7"/>
      <c r="Q43" s="7">
        <v>225</v>
      </c>
      <c r="R43" s="20">
        <f t="shared" si="1"/>
        <v>426.1363636363636</v>
      </c>
    </row>
    <row r="44" spans="1:18" ht="16.5" customHeight="1">
      <c r="A44" s="7">
        <v>18</v>
      </c>
      <c r="B44" s="6">
        <v>11</v>
      </c>
      <c r="C44" s="6" t="s">
        <v>173</v>
      </c>
      <c r="D44" s="6" t="s">
        <v>57</v>
      </c>
      <c r="E44" s="6" t="s">
        <v>58</v>
      </c>
      <c r="F44" s="6" t="s">
        <v>89</v>
      </c>
      <c r="G44" s="6"/>
      <c r="H44" s="9">
        <v>0.5625</v>
      </c>
      <c r="I44" s="6"/>
      <c r="J44" s="6"/>
      <c r="K44" s="6"/>
      <c r="L44" s="7">
        <v>15.33</v>
      </c>
      <c r="M44" s="7">
        <v>221.2</v>
      </c>
      <c r="N44" s="7">
        <v>3.2</v>
      </c>
      <c r="O44" s="7"/>
      <c r="P44" s="7"/>
      <c r="Q44" s="7">
        <v>224</v>
      </c>
      <c r="R44" s="20">
        <f t="shared" si="1"/>
        <v>424.24242424242425</v>
      </c>
    </row>
    <row r="45" spans="1:18" ht="16.5" customHeight="1">
      <c r="A45" s="7">
        <v>19</v>
      </c>
      <c r="B45" s="6">
        <v>114</v>
      </c>
      <c r="C45" s="6" t="s">
        <v>108</v>
      </c>
      <c r="D45" s="6" t="s">
        <v>57</v>
      </c>
      <c r="E45" s="6" t="s">
        <v>66</v>
      </c>
      <c r="F45" s="6" t="s">
        <v>87</v>
      </c>
      <c r="G45" s="6" t="s">
        <v>96</v>
      </c>
      <c r="H45" s="9">
        <v>0.5625</v>
      </c>
      <c r="I45" s="6"/>
      <c r="J45" s="6"/>
      <c r="K45" s="6"/>
      <c r="L45" s="7">
        <v>15.37</v>
      </c>
      <c r="M45" s="7">
        <v>221.8</v>
      </c>
      <c r="N45" s="7">
        <v>1.5</v>
      </c>
      <c r="O45" s="7"/>
      <c r="P45" s="7"/>
      <c r="Q45" s="7">
        <v>223</v>
      </c>
      <c r="R45" s="20">
        <f t="shared" si="1"/>
        <v>422.3484848484849</v>
      </c>
    </row>
    <row r="46" spans="1:18" ht="16.5" customHeight="1">
      <c r="A46" s="7">
        <v>20</v>
      </c>
      <c r="B46" s="6">
        <v>811</v>
      </c>
      <c r="C46" s="6" t="s">
        <v>102</v>
      </c>
      <c r="D46" s="6" t="s">
        <v>57</v>
      </c>
      <c r="E46" s="6" t="s">
        <v>66</v>
      </c>
      <c r="F46" s="6" t="s">
        <v>103</v>
      </c>
      <c r="G46" s="6" t="s">
        <v>104</v>
      </c>
      <c r="H46" s="9">
        <v>0.5625</v>
      </c>
      <c r="I46" s="6"/>
      <c r="J46" s="6"/>
      <c r="K46" s="6"/>
      <c r="L46" s="7">
        <v>15.35</v>
      </c>
      <c r="M46" s="7">
        <v>221.5</v>
      </c>
      <c r="N46" s="7">
        <v>1.2</v>
      </c>
      <c r="O46" s="7"/>
      <c r="P46" s="7"/>
      <c r="Q46" s="7">
        <v>223</v>
      </c>
      <c r="R46" s="20">
        <f t="shared" si="1"/>
        <v>422.3484848484849</v>
      </c>
    </row>
    <row r="47" spans="1:18" ht="16.5" customHeight="1">
      <c r="A47" s="7">
        <v>21</v>
      </c>
      <c r="B47" s="6">
        <v>976</v>
      </c>
      <c r="C47" s="6" t="s">
        <v>114</v>
      </c>
      <c r="D47" s="6" t="s">
        <v>57</v>
      </c>
      <c r="E47" s="6" t="s">
        <v>66</v>
      </c>
      <c r="F47" s="6" t="s">
        <v>115</v>
      </c>
      <c r="G47" s="6"/>
      <c r="H47" s="9">
        <v>0.5625</v>
      </c>
      <c r="I47" s="6"/>
      <c r="J47" s="6"/>
      <c r="K47" s="6"/>
      <c r="L47" s="7">
        <v>15.33</v>
      </c>
      <c r="M47" s="7">
        <v>221.1</v>
      </c>
      <c r="N47" s="7">
        <v>1.9</v>
      </c>
      <c r="O47" s="7"/>
      <c r="P47" s="7"/>
      <c r="Q47" s="7">
        <v>223</v>
      </c>
      <c r="R47" s="20">
        <f t="shared" si="1"/>
        <v>422.3484848484849</v>
      </c>
    </row>
    <row r="48" spans="1:18" ht="16.5" customHeight="1">
      <c r="A48" s="7">
        <v>22</v>
      </c>
      <c r="B48" s="6">
        <v>1232</v>
      </c>
      <c r="C48" s="6" t="s">
        <v>92</v>
      </c>
      <c r="D48" s="6" t="s">
        <v>57</v>
      </c>
      <c r="E48" s="6" t="s">
        <v>66</v>
      </c>
      <c r="F48" s="6" t="s">
        <v>93</v>
      </c>
      <c r="G48" s="6"/>
      <c r="H48" s="9">
        <v>0.5625</v>
      </c>
      <c r="I48" s="6"/>
      <c r="J48" s="6"/>
      <c r="K48" s="6"/>
      <c r="L48" s="7">
        <v>15.34</v>
      </c>
      <c r="M48" s="7">
        <v>221.4</v>
      </c>
      <c r="N48" s="7">
        <v>2</v>
      </c>
      <c r="O48" s="7"/>
      <c r="P48" s="7"/>
      <c r="Q48" s="7">
        <v>223</v>
      </c>
      <c r="R48" s="20">
        <f t="shared" si="1"/>
        <v>422.3484848484849</v>
      </c>
    </row>
    <row r="49" spans="1:18" ht="16.5" customHeight="1">
      <c r="A49" s="7">
        <v>23</v>
      </c>
      <c r="B49" s="6">
        <v>303</v>
      </c>
      <c r="C49" s="6" t="s">
        <v>121</v>
      </c>
      <c r="D49" s="6" t="s">
        <v>57</v>
      </c>
      <c r="E49" s="6" t="s">
        <v>66</v>
      </c>
      <c r="F49" s="6" t="s">
        <v>122</v>
      </c>
      <c r="G49" s="6" t="s">
        <v>123</v>
      </c>
      <c r="H49" s="9">
        <v>0.5625</v>
      </c>
      <c r="I49" s="6"/>
      <c r="J49" s="6"/>
      <c r="K49" s="6"/>
      <c r="L49" s="7">
        <v>15.28</v>
      </c>
      <c r="M49" s="7">
        <v>220.4</v>
      </c>
      <c r="N49" s="7">
        <v>1.9</v>
      </c>
      <c r="O49" s="7"/>
      <c r="P49" s="7"/>
      <c r="Q49" s="7">
        <v>222</v>
      </c>
      <c r="R49" s="20">
        <f t="shared" si="1"/>
        <v>420.45454545454544</v>
      </c>
    </row>
    <row r="50" spans="1:18" ht="16.5" customHeight="1">
      <c r="A50" s="7">
        <v>24</v>
      </c>
      <c r="B50" s="6">
        <v>911</v>
      </c>
      <c r="C50" s="6" t="s">
        <v>140</v>
      </c>
      <c r="D50" s="6" t="s">
        <v>57</v>
      </c>
      <c r="E50" s="6" t="s">
        <v>66</v>
      </c>
      <c r="F50" s="6" t="s">
        <v>141</v>
      </c>
      <c r="G50" s="6" t="s">
        <v>142</v>
      </c>
      <c r="H50" s="9">
        <v>0.5625</v>
      </c>
      <c r="I50" s="6"/>
      <c r="J50" s="6"/>
      <c r="K50" s="6"/>
      <c r="L50" s="7">
        <v>15.27</v>
      </c>
      <c r="M50" s="7">
        <v>220.1</v>
      </c>
      <c r="N50" s="7">
        <v>1.7</v>
      </c>
      <c r="O50" s="7"/>
      <c r="P50" s="7"/>
      <c r="Q50" s="7">
        <v>222</v>
      </c>
      <c r="R50" s="20">
        <f t="shared" si="1"/>
        <v>420.45454545454544</v>
      </c>
    </row>
    <row r="51" spans="1:18" ht="16.5" customHeight="1">
      <c r="A51" s="7">
        <v>25</v>
      </c>
      <c r="B51" s="6">
        <v>992</v>
      </c>
      <c r="C51" s="6" t="s">
        <v>105</v>
      </c>
      <c r="D51" s="6" t="s">
        <v>57</v>
      </c>
      <c r="E51" s="6" t="s">
        <v>66</v>
      </c>
      <c r="F51" s="6" t="s">
        <v>106</v>
      </c>
      <c r="G51" s="6" t="s">
        <v>107</v>
      </c>
      <c r="H51" s="9">
        <v>0.5625</v>
      </c>
      <c r="I51" s="6"/>
      <c r="J51" s="6"/>
      <c r="K51" s="6"/>
      <c r="L51" s="7">
        <v>15.22</v>
      </c>
      <c r="M51" s="7">
        <v>219</v>
      </c>
      <c r="N51" s="7">
        <v>1.3</v>
      </c>
      <c r="O51" s="7"/>
      <c r="P51" s="7"/>
      <c r="Q51" s="7">
        <v>220</v>
      </c>
      <c r="R51" s="20">
        <f t="shared" si="1"/>
        <v>416.6666666666667</v>
      </c>
    </row>
    <row r="52" spans="1:18" ht="16.5" customHeight="1">
      <c r="A52" s="7">
        <v>26</v>
      </c>
      <c r="B52" s="6">
        <v>10</v>
      </c>
      <c r="C52" s="6" t="s">
        <v>110</v>
      </c>
      <c r="D52" s="6" t="s">
        <v>57</v>
      </c>
      <c r="E52" s="6" t="s">
        <v>58</v>
      </c>
      <c r="F52" s="6" t="s">
        <v>111</v>
      </c>
      <c r="G52" s="6"/>
      <c r="H52" s="9">
        <v>0.5625</v>
      </c>
      <c r="I52" s="6"/>
      <c r="J52" s="6"/>
      <c r="K52" s="6"/>
      <c r="L52" s="7">
        <v>14.99</v>
      </c>
      <c r="M52" s="7">
        <v>213.3</v>
      </c>
      <c r="N52" s="7">
        <v>1.2</v>
      </c>
      <c r="O52" s="7"/>
      <c r="P52" s="7"/>
      <c r="Q52" s="7">
        <v>215</v>
      </c>
      <c r="R52" s="20">
        <f t="shared" si="1"/>
        <v>407.1969696969697</v>
      </c>
    </row>
    <row r="53" spans="1:18" ht="16.5" customHeight="1">
      <c r="A53" s="7">
        <v>27</v>
      </c>
      <c r="B53" s="6">
        <v>10101</v>
      </c>
      <c r="C53" s="6" t="s">
        <v>157</v>
      </c>
      <c r="D53" s="6" t="s">
        <v>57</v>
      </c>
      <c r="E53" s="6" t="s">
        <v>58</v>
      </c>
      <c r="F53" s="6" t="s">
        <v>158</v>
      </c>
      <c r="G53" s="6"/>
      <c r="H53" s="9">
        <v>0.5625</v>
      </c>
      <c r="I53" s="6"/>
      <c r="J53" s="6"/>
      <c r="K53" s="6"/>
      <c r="L53" s="7">
        <v>14.99</v>
      </c>
      <c r="M53" s="7">
        <v>213.3</v>
      </c>
      <c r="N53" s="7">
        <v>1.3</v>
      </c>
      <c r="O53" s="7"/>
      <c r="P53" s="7"/>
      <c r="Q53" s="7">
        <v>215</v>
      </c>
      <c r="R53" s="20">
        <f t="shared" si="1"/>
        <v>407.1969696969697</v>
      </c>
    </row>
    <row r="54" spans="1:18" ht="16.5" customHeight="1">
      <c r="A54" s="7">
        <v>28</v>
      </c>
      <c r="B54" s="6">
        <v>2500</v>
      </c>
      <c r="C54" s="6" t="s">
        <v>156</v>
      </c>
      <c r="D54" s="6" t="s">
        <v>57</v>
      </c>
      <c r="E54" s="6" t="s">
        <v>66</v>
      </c>
      <c r="F54" s="6" t="s">
        <v>84</v>
      </c>
      <c r="G54" s="6"/>
      <c r="H54" s="9">
        <v>0.5625</v>
      </c>
      <c r="I54" s="6"/>
      <c r="J54" s="6"/>
      <c r="K54" s="6"/>
      <c r="L54" s="7">
        <v>14.53</v>
      </c>
      <c r="M54" s="7">
        <v>200.2</v>
      </c>
      <c r="N54" s="7">
        <v>0.8</v>
      </c>
      <c r="O54" s="7"/>
      <c r="P54" s="7"/>
      <c r="Q54" s="7">
        <v>201</v>
      </c>
      <c r="R54" s="20">
        <f t="shared" si="1"/>
        <v>380.6818181818182</v>
      </c>
    </row>
    <row r="55" spans="1:18" ht="16.5" customHeight="1">
      <c r="A55" s="7">
        <v>29</v>
      </c>
      <c r="B55" s="6">
        <v>109</v>
      </c>
      <c r="C55" s="6" t="s">
        <v>116</v>
      </c>
      <c r="D55" s="6" t="s">
        <v>57</v>
      </c>
      <c r="E55" s="6" t="s">
        <v>66</v>
      </c>
      <c r="F55" s="6" t="s">
        <v>84</v>
      </c>
      <c r="G55" s="6" t="s">
        <v>117</v>
      </c>
      <c r="H55" s="9">
        <v>0.5625</v>
      </c>
      <c r="I55" s="6"/>
      <c r="J55" s="6"/>
      <c r="K55" s="6"/>
      <c r="L55" s="7">
        <v>13.71</v>
      </c>
      <c r="M55" s="7">
        <v>175.1</v>
      </c>
      <c r="N55" s="7">
        <v>0.7</v>
      </c>
      <c r="O55" s="7"/>
      <c r="P55" s="7"/>
      <c r="Q55" s="7">
        <v>176</v>
      </c>
      <c r="R55" s="20">
        <f t="shared" si="1"/>
        <v>333.3333333333333</v>
      </c>
    </row>
    <row r="56" spans="1:18" ht="16.5" customHeight="1">
      <c r="A56" s="7">
        <v>30</v>
      </c>
      <c r="B56" s="6">
        <v>27</v>
      </c>
      <c r="C56" s="6" t="s">
        <v>86</v>
      </c>
      <c r="D56" s="6" t="s">
        <v>57</v>
      </c>
      <c r="E56" s="6" t="s">
        <v>66</v>
      </c>
      <c r="F56" s="6" t="s">
        <v>87</v>
      </c>
      <c r="G56" s="6" t="s">
        <v>88</v>
      </c>
      <c r="H56" s="9">
        <v>0.5625</v>
      </c>
      <c r="I56" s="6"/>
      <c r="J56" s="6"/>
      <c r="K56" s="6"/>
      <c r="L56" s="7">
        <v>11.3</v>
      </c>
      <c r="M56" s="7">
        <v>117.4</v>
      </c>
      <c r="N56" s="7"/>
      <c r="O56" s="7"/>
      <c r="P56" s="7"/>
      <c r="Q56" s="7">
        <v>117</v>
      </c>
      <c r="R56" s="20">
        <f t="shared" si="1"/>
        <v>221.5909090909091</v>
      </c>
    </row>
    <row r="57" spans="1:18" ht="16.5" customHeight="1">
      <c r="A57" s="7">
        <v>31</v>
      </c>
      <c r="B57" s="6">
        <v>58</v>
      </c>
      <c r="C57" s="6" t="s">
        <v>90</v>
      </c>
      <c r="D57" s="6" t="s">
        <v>57</v>
      </c>
      <c r="E57" s="6" t="s">
        <v>58</v>
      </c>
      <c r="F57" s="6" t="s">
        <v>91</v>
      </c>
      <c r="G57" s="6" t="s">
        <v>88</v>
      </c>
      <c r="H57" s="9">
        <v>0.5625</v>
      </c>
      <c r="I57" s="6"/>
      <c r="J57" s="6"/>
      <c r="K57" s="6"/>
      <c r="L57" s="7">
        <v>9.84</v>
      </c>
      <c r="M57" s="7">
        <v>97.7</v>
      </c>
      <c r="N57" s="7"/>
      <c r="O57" s="7"/>
      <c r="P57" s="7"/>
      <c r="Q57" s="7">
        <v>98</v>
      </c>
      <c r="R57" s="20">
        <f t="shared" si="1"/>
        <v>185.6060606060606</v>
      </c>
    </row>
    <row r="58" spans="1:18" ht="16.5" customHeight="1">
      <c r="A58" s="7">
        <v>32</v>
      </c>
      <c r="B58" s="6">
        <v>18</v>
      </c>
      <c r="C58" s="6" t="s">
        <v>174</v>
      </c>
      <c r="D58" s="6" t="s">
        <v>57</v>
      </c>
      <c r="E58" s="6" t="s">
        <v>66</v>
      </c>
      <c r="F58" s="6" t="s">
        <v>87</v>
      </c>
      <c r="G58" s="6"/>
      <c r="H58" s="9">
        <v>0.5625</v>
      </c>
      <c r="I58" s="6"/>
      <c r="J58" s="6"/>
      <c r="K58" s="6"/>
      <c r="L58" s="7">
        <v>9.1</v>
      </c>
      <c r="M58" s="7">
        <v>87.1</v>
      </c>
      <c r="N58" s="7"/>
      <c r="O58" s="7"/>
      <c r="P58" s="7"/>
      <c r="Q58" s="7">
        <v>87</v>
      </c>
      <c r="R58" s="20">
        <f t="shared" si="1"/>
        <v>164.77272727272728</v>
      </c>
    </row>
  </sheetData>
  <sheetProtection/>
  <mergeCells count="19">
    <mergeCell ref="D24:D26"/>
    <mergeCell ref="E24:E26"/>
    <mergeCell ref="Q24:Q26"/>
    <mergeCell ref="G24:G26"/>
    <mergeCell ref="H24:H26"/>
    <mergeCell ref="I24:I26"/>
    <mergeCell ref="J24:J26"/>
    <mergeCell ref="K24:K26"/>
    <mergeCell ref="L24:L26"/>
    <mergeCell ref="G11:G12"/>
    <mergeCell ref="F24:F26"/>
    <mergeCell ref="A11:A12"/>
    <mergeCell ref="B11:B12"/>
    <mergeCell ref="C11:C12"/>
    <mergeCell ref="E11:E12"/>
    <mergeCell ref="F11:F12"/>
    <mergeCell ref="A24:A26"/>
    <mergeCell ref="B24:B26"/>
    <mergeCell ref="C24:C2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10">
      <selection activeCell="R36" sqref="R36"/>
    </sheetView>
  </sheetViews>
  <sheetFormatPr defaultColWidth="9.140625" defaultRowHeight="15"/>
  <cols>
    <col min="3" max="3" width="18.140625" style="0" customWidth="1"/>
    <col min="5" max="7" width="18.28125" style="0" customWidth="1"/>
    <col min="9" max="9" width="15.57421875" style="0" customWidth="1"/>
    <col min="10" max="12" width="7.00390625" style="0" customWidth="1"/>
  </cols>
  <sheetData>
    <row r="1" ht="15">
      <c r="A1" s="46" t="s">
        <v>582</v>
      </c>
    </row>
    <row r="3" ht="23.25">
      <c r="A3" s="47" t="s">
        <v>515</v>
      </c>
    </row>
    <row r="5" ht="15">
      <c r="A5" s="48" t="s">
        <v>516</v>
      </c>
    </row>
    <row r="7" ht="23.25">
      <c r="A7" s="47" t="s">
        <v>583</v>
      </c>
    </row>
    <row r="9" ht="18">
      <c r="A9" s="49" t="s">
        <v>584</v>
      </c>
    </row>
    <row r="11" ht="15.75">
      <c r="A11" s="50" t="s">
        <v>585</v>
      </c>
    </row>
    <row r="12" spans="10:13" ht="13.5" customHeight="1">
      <c r="J12">
        <v>1</v>
      </c>
      <c r="K12">
        <v>2</v>
      </c>
      <c r="L12">
        <v>3</v>
      </c>
      <c r="M12" t="s">
        <v>691</v>
      </c>
    </row>
    <row r="13" spans="1:13" ht="13.5" customHeight="1">
      <c r="A13" t="s">
        <v>4</v>
      </c>
      <c r="I13" t="s">
        <v>685</v>
      </c>
      <c r="J13">
        <v>481</v>
      </c>
      <c r="K13">
        <v>477</v>
      </c>
      <c r="L13">
        <v>458</v>
      </c>
      <c r="M13">
        <f>SUM(J13:L13)</f>
        <v>1416</v>
      </c>
    </row>
    <row r="14" spans="9:13" ht="13.5" customHeight="1">
      <c r="I14" t="s">
        <v>686</v>
      </c>
      <c r="J14">
        <v>500</v>
      </c>
      <c r="K14">
        <v>299</v>
      </c>
      <c r="L14">
        <v>292</v>
      </c>
      <c r="M14">
        <f aca="true" t="shared" si="0" ref="M14:M22">SUM(J14:L14)</f>
        <v>1091</v>
      </c>
    </row>
    <row r="15" spans="1:13" ht="13.5" customHeight="1">
      <c r="A15" s="70" t="s">
        <v>5</v>
      </c>
      <c r="B15" s="70" t="s">
        <v>6</v>
      </c>
      <c r="C15" s="70" t="s">
        <v>7</v>
      </c>
      <c r="D15" s="45" t="s">
        <v>8</v>
      </c>
      <c r="E15" s="70" t="s">
        <v>10</v>
      </c>
      <c r="F15" s="70" t="s">
        <v>11</v>
      </c>
      <c r="G15" s="70" t="s">
        <v>12</v>
      </c>
      <c r="I15" t="s">
        <v>687</v>
      </c>
      <c r="J15">
        <v>352</v>
      </c>
      <c r="K15">
        <v>273</v>
      </c>
      <c r="L15">
        <v>273</v>
      </c>
      <c r="M15">
        <f t="shared" si="0"/>
        <v>898</v>
      </c>
    </row>
    <row r="16" spans="1:13" ht="13.5" customHeight="1">
      <c r="A16" s="70"/>
      <c r="B16" s="70"/>
      <c r="C16" s="70"/>
      <c r="D16" s="45" t="s">
        <v>9</v>
      </c>
      <c r="E16" s="70"/>
      <c r="F16" s="70"/>
      <c r="G16" s="70"/>
      <c r="I16" t="s">
        <v>688</v>
      </c>
      <c r="M16">
        <f t="shared" si="0"/>
        <v>0</v>
      </c>
    </row>
    <row r="17" spans="1:13" ht="13.5" customHeight="1">
      <c r="A17" s="52">
        <v>1</v>
      </c>
      <c r="B17" s="53" t="s">
        <v>13</v>
      </c>
      <c r="C17" s="52" t="s">
        <v>586</v>
      </c>
      <c r="D17" s="52">
        <v>400</v>
      </c>
      <c r="E17" s="52" t="s">
        <v>587</v>
      </c>
      <c r="F17" s="52" t="s">
        <v>588</v>
      </c>
      <c r="G17" s="52" t="s">
        <v>249</v>
      </c>
      <c r="I17" t="s">
        <v>689</v>
      </c>
      <c r="J17">
        <v>288</v>
      </c>
      <c r="K17">
        <v>273</v>
      </c>
      <c r="L17">
        <v>273</v>
      </c>
      <c r="M17">
        <f t="shared" si="0"/>
        <v>834</v>
      </c>
    </row>
    <row r="18" spans="1:13" ht="13.5" customHeight="1">
      <c r="A18" s="52" t="s">
        <v>18</v>
      </c>
      <c r="B18" s="53" t="s">
        <v>589</v>
      </c>
      <c r="C18" s="52" t="s">
        <v>590</v>
      </c>
      <c r="D18" s="52">
        <v>400</v>
      </c>
      <c r="E18" s="52" t="s">
        <v>591</v>
      </c>
      <c r="F18" s="52" t="s">
        <v>588</v>
      </c>
      <c r="G18" s="52" t="s">
        <v>249</v>
      </c>
      <c r="I18" t="s">
        <v>96</v>
      </c>
      <c r="M18">
        <f t="shared" si="0"/>
        <v>0</v>
      </c>
    </row>
    <row r="19" spans="1:13" ht="13.5" customHeight="1">
      <c r="A19" s="52">
        <v>3</v>
      </c>
      <c r="B19" s="53" t="s">
        <v>592</v>
      </c>
      <c r="C19" s="52" t="s">
        <v>593</v>
      </c>
      <c r="D19" s="52">
        <v>400</v>
      </c>
      <c r="E19" s="52" t="s">
        <v>594</v>
      </c>
      <c r="F19" s="52" t="s">
        <v>588</v>
      </c>
      <c r="G19" s="52" t="s">
        <v>249</v>
      </c>
      <c r="I19" t="s">
        <v>690</v>
      </c>
      <c r="M19">
        <f t="shared" si="0"/>
        <v>0</v>
      </c>
    </row>
    <row r="20" spans="1:13" ht="13.5" customHeight="1">
      <c r="A20" s="52">
        <v>4</v>
      </c>
      <c r="B20" s="53" t="s">
        <v>595</v>
      </c>
      <c r="C20" s="52" t="s">
        <v>596</v>
      </c>
      <c r="D20" s="52">
        <v>400</v>
      </c>
      <c r="E20" s="52" t="s">
        <v>597</v>
      </c>
      <c r="F20" s="52" t="s">
        <v>588</v>
      </c>
      <c r="G20" s="52" t="s">
        <v>249</v>
      </c>
      <c r="I20" t="s">
        <v>278</v>
      </c>
      <c r="J20">
        <v>307</v>
      </c>
      <c r="K20">
        <v>303</v>
      </c>
      <c r="L20">
        <v>292</v>
      </c>
      <c r="M20">
        <f t="shared" si="0"/>
        <v>902</v>
      </c>
    </row>
    <row r="21" spans="1:13" ht="13.5" customHeight="1">
      <c r="A21" s="52">
        <v>5</v>
      </c>
      <c r="B21" s="53" t="s">
        <v>213</v>
      </c>
      <c r="C21" s="52" t="s">
        <v>598</v>
      </c>
      <c r="D21" s="52">
        <v>400</v>
      </c>
      <c r="E21" s="52" t="s">
        <v>599</v>
      </c>
      <c r="F21" s="52" t="s">
        <v>588</v>
      </c>
      <c r="G21" s="52" t="s">
        <v>249</v>
      </c>
      <c r="I21" t="s">
        <v>692</v>
      </c>
      <c r="J21">
        <v>451</v>
      </c>
      <c r="K21">
        <v>284</v>
      </c>
      <c r="L21">
        <v>273</v>
      </c>
      <c r="M21">
        <f t="shared" si="0"/>
        <v>1008</v>
      </c>
    </row>
    <row r="22" spans="1:13" ht="13.5" customHeight="1">
      <c r="A22" s="52">
        <v>6</v>
      </c>
      <c r="B22" s="53" t="s">
        <v>600</v>
      </c>
      <c r="C22" s="52" t="s">
        <v>601</v>
      </c>
      <c r="D22" s="52">
        <v>400</v>
      </c>
      <c r="E22" s="52" t="s">
        <v>602</v>
      </c>
      <c r="F22" s="52" t="s">
        <v>588</v>
      </c>
      <c r="G22" s="52" t="s">
        <v>249</v>
      </c>
      <c r="I22" s="68" t="s">
        <v>693</v>
      </c>
      <c r="M22">
        <f t="shared" si="0"/>
        <v>0</v>
      </c>
    </row>
    <row r="23" spans="1:7" ht="13.5" customHeight="1">
      <c r="A23" s="52" t="s">
        <v>167</v>
      </c>
      <c r="B23" s="53" t="s">
        <v>603</v>
      </c>
      <c r="C23" s="52" t="s">
        <v>604</v>
      </c>
      <c r="D23" s="52">
        <v>400</v>
      </c>
      <c r="E23" s="52" t="s">
        <v>605</v>
      </c>
      <c r="F23" s="52" t="s">
        <v>588</v>
      </c>
      <c r="G23" s="52" t="s">
        <v>249</v>
      </c>
    </row>
    <row r="24" spans="1:7" ht="13.5" customHeight="1">
      <c r="A24" s="52">
        <v>8</v>
      </c>
      <c r="B24" s="53" t="s">
        <v>603</v>
      </c>
      <c r="C24" s="52" t="s">
        <v>604</v>
      </c>
      <c r="D24" s="52">
        <v>400</v>
      </c>
      <c r="E24" s="52" t="s">
        <v>605</v>
      </c>
      <c r="F24" s="52" t="s">
        <v>588</v>
      </c>
      <c r="G24" s="52" t="s">
        <v>249</v>
      </c>
    </row>
    <row r="25" ht="13.5" customHeight="1">
      <c r="A25" t="s">
        <v>606</v>
      </c>
    </row>
    <row r="27" spans="1:17" ht="15">
      <c r="A27" s="70" t="s">
        <v>42</v>
      </c>
      <c r="B27" s="70" t="s">
        <v>7</v>
      </c>
      <c r="C27" s="70" t="s">
        <v>43</v>
      </c>
      <c r="D27" s="70"/>
      <c r="E27" s="70" t="s">
        <v>44</v>
      </c>
      <c r="F27" s="70" t="s">
        <v>45</v>
      </c>
      <c r="G27" s="70" t="s">
        <v>46</v>
      </c>
      <c r="H27" s="70" t="s">
        <v>47</v>
      </c>
      <c r="I27" s="70" t="s">
        <v>48</v>
      </c>
      <c r="J27" s="70" t="s">
        <v>49</v>
      </c>
      <c r="K27" s="70" t="s">
        <v>50</v>
      </c>
      <c r="L27" s="70" t="s">
        <v>6</v>
      </c>
      <c r="M27" s="45" t="s">
        <v>6</v>
      </c>
      <c r="N27" s="45" t="s">
        <v>52</v>
      </c>
      <c r="O27" s="45" t="s">
        <v>49</v>
      </c>
      <c r="P27" s="45" t="s">
        <v>53</v>
      </c>
      <c r="Q27" s="70" t="s">
        <v>55</v>
      </c>
    </row>
    <row r="28" spans="1:17" ht="1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45" t="s">
        <v>51</v>
      </c>
      <c r="N28" s="45" t="s">
        <v>51</v>
      </c>
      <c r="O28" s="45" t="s">
        <v>51</v>
      </c>
      <c r="P28" s="45" t="s">
        <v>54</v>
      </c>
      <c r="Q28" s="70"/>
    </row>
    <row r="29" spans="1:17" ht="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45"/>
      <c r="N29" s="45"/>
      <c r="O29" s="45"/>
      <c r="P29" s="45" t="s">
        <v>51</v>
      </c>
      <c r="Q29" s="70"/>
    </row>
    <row r="30" spans="1:18" ht="13.5" customHeight="1">
      <c r="A30" s="53">
        <v>1</v>
      </c>
      <c r="B30" s="52">
        <v>311</v>
      </c>
      <c r="C30" s="52" t="s">
        <v>85</v>
      </c>
      <c r="D30" s="52" t="s">
        <v>57</v>
      </c>
      <c r="E30" s="52" t="s">
        <v>58</v>
      </c>
      <c r="F30" s="52" t="s">
        <v>607</v>
      </c>
      <c r="G30" s="52"/>
      <c r="H30" s="54">
        <v>0.5729166666666666</v>
      </c>
      <c r="I30" s="52"/>
      <c r="J30" s="52"/>
      <c r="K30" s="52"/>
      <c r="L30" s="53">
        <v>25.04</v>
      </c>
      <c r="M30" s="53">
        <v>129.6</v>
      </c>
      <c r="N30" s="53">
        <v>2.3</v>
      </c>
      <c r="O30" s="53"/>
      <c r="P30" s="53"/>
      <c r="Q30" s="53">
        <v>132</v>
      </c>
      <c r="R30" s="53">
        <v>500</v>
      </c>
    </row>
    <row r="31" spans="1:18" ht="13.5" customHeight="1">
      <c r="A31" s="53">
        <v>2</v>
      </c>
      <c r="B31" s="52">
        <v>29</v>
      </c>
      <c r="C31" s="52" t="s">
        <v>274</v>
      </c>
      <c r="D31" s="52" t="s">
        <v>57</v>
      </c>
      <c r="E31" s="52" t="s">
        <v>66</v>
      </c>
      <c r="F31" s="52" t="s">
        <v>59</v>
      </c>
      <c r="G31" s="52" t="s">
        <v>60</v>
      </c>
      <c r="H31" s="54">
        <v>0.5729166666666666</v>
      </c>
      <c r="I31" s="52"/>
      <c r="J31" s="52"/>
      <c r="K31" s="52"/>
      <c r="L31" s="53">
        <v>23.44</v>
      </c>
      <c r="M31" s="53">
        <v>124.8</v>
      </c>
      <c r="N31" s="53">
        <v>2</v>
      </c>
      <c r="O31" s="53"/>
      <c r="P31" s="53"/>
      <c r="Q31" s="53">
        <v>127</v>
      </c>
      <c r="R31" s="58">
        <f>(Q31*500)/132</f>
        <v>481.06060606060606</v>
      </c>
    </row>
    <row r="32" spans="1:18" ht="13.5" customHeight="1">
      <c r="A32" s="53">
        <v>3</v>
      </c>
      <c r="B32" s="52">
        <v>217</v>
      </c>
      <c r="C32" s="52" t="s">
        <v>112</v>
      </c>
      <c r="D32" s="52" t="s">
        <v>57</v>
      </c>
      <c r="E32" s="52" t="s">
        <v>66</v>
      </c>
      <c r="F32" s="52" t="s">
        <v>91</v>
      </c>
      <c r="G32" s="52"/>
      <c r="H32" s="54">
        <v>0.5729166666666666</v>
      </c>
      <c r="I32" s="52"/>
      <c r="J32" s="52"/>
      <c r="K32" s="52"/>
      <c r="L32" s="53">
        <v>23.3</v>
      </c>
      <c r="M32" s="53">
        <v>124.3</v>
      </c>
      <c r="N32" s="53">
        <v>2</v>
      </c>
      <c r="O32" s="53"/>
      <c r="P32" s="53"/>
      <c r="Q32" s="53">
        <v>126</v>
      </c>
      <c r="R32" s="58">
        <f aca="true" t="shared" si="1" ref="R32:R66">(Q32*500)/132</f>
        <v>477.27272727272725</v>
      </c>
    </row>
    <row r="33" spans="1:18" ht="13.5" customHeight="1">
      <c r="A33" s="53">
        <v>4</v>
      </c>
      <c r="B33" s="52">
        <v>17</v>
      </c>
      <c r="C33" s="52" t="s">
        <v>229</v>
      </c>
      <c r="D33" s="52" t="s">
        <v>57</v>
      </c>
      <c r="E33" s="52"/>
      <c r="F33" s="52" t="s">
        <v>397</v>
      </c>
      <c r="G33" s="52" t="s">
        <v>231</v>
      </c>
      <c r="H33" s="54">
        <v>0.5729166666666666</v>
      </c>
      <c r="I33" s="52"/>
      <c r="J33" s="52"/>
      <c r="K33" s="52"/>
      <c r="L33" s="53">
        <v>22.04</v>
      </c>
      <c r="M33" s="53">
        <v>119.5</v>
      </c>
      <c r="N33" s="53">
        <v>1.1</v>
      </c>
      <c r="O33" s="53"/>
      <c r="P33" s="53"/>
      <c r="Q33" s="53">
        <v>121</v>
      </c>
      <c r="R33" s="58">
        <f t="shared" si="1"/>
        <v>458.3333333333333</v>
      </c>
    </row>
    <row r="34" spans="1:18" ht="13.5" customHeight="1">
      <c r="A34" s="53">
        <v>5</v>
      </c>
      <c r="B34" s="52">
        <v>303</v>
      </c>
      <c r="C34" s="52" t="s">
        <v>121</v>
      </c>
      <c r="D34" s="52" t="s">
        <v>57</v>
      </c>
      <c r="E34" s="52" t="s">
        <v>66</v>
      </c>
      <c r="F34" s="52" t="s">
        <v>299</v>
      </c>
      <c r="G34" s="52" t="s">
        <v>123</v>
      </c>
      <c r="H34" s="54">
        <v>0.5729166666666666</v>
      </c>
      <c r="I34" s="52"/>
      <c r="J34" s="52"/>
      <c r="K34" s="52"/>
      <c r="L34" s="53">
        <v>21.36</v>
      </c>
      <c r="M34" s="53">
        <v>116.9</v>
      </c>
      <c r="N34" s="53">
        <v>1.8</v>
      </c>
      <c r="O34" s="53"/>
      <c r="P34" s="53"/>
      <c r="Q34" s="53">
        <v>119</v>
      </c>
      <c r="R34" s="58">
        <f t="shared" si="1"/>
        <v>450.75757575757575</v>
      </c>
    </row>
    <row r="35" spans="1:18" ht="13.5" customHeight="1">
      <c r="A35" s="53">
        <v>6</v>
      </c>
      <c r="B35" s="52">
        <v>7</v>
      </c>
      <c r="C35" s="52" t="s">
        <v>80</v>
      </c>
      <c r="D35" s="52" t="s">
        <v>57</v>
      </c>
      <c r="E35" s="52" t="s">
        <v>66</v>
      </c>
      <c r="F35" s="52" t="s">
        <v>538</v>
      </c>
      <c r="G35" s="52" t="s">
        <v>82</v>
      </c>
      <c r="H35" s="54">
        <v>0.5729166666666666</v>
      </c>
      <c r="I35" s="52"/>
      <c r="J35" s="52"/>
      <c r="K35" s="52"/>
      <c r="L35" s="53">
        <v>13.02</v>
      </c>
      <c r="M35" s="53">
        <v>92.3</v>
      </c>
      <c r="N35" s="53">
        <v>0.9</v>
      </c>
      <c r="O35" s="53"/>
      <c r="P35" s="53"/>
      <c r="Q35" s="53">
        <v>93</v>
      </c>
      <c r="R35" s="58">
        <f t="shared" si="1"/>
        <v>352.27272727272725</v>
      </c>
    </row>
    <row r="36" spans="1:18" ht="13.5" customHeight="1">
      <c r="A36" s="53">
        <v>7</v>
      </c>
      <c r="B36" s="52">
        <v>148</v>
      </c>
      <c r="C36" s="52" t="s">
        <v>270</v>
      </c>
      <c r="D36" s="52" t="s">
        <v>57</v>
      </c>
      <c r="E36" s="52" t="s">
        <v>66</v>
      </c>
      <c r="F36" s="52" t="s">
        <v>397</v>
      </c>
      <c r="G36" s="52"/>
      <c r="H36" s="54">
        <v>0.5729166666666666</v>
      </c>
      <c r="I36" s="52"/>
      <c r="J36" s="52"/>
      <c r="K36" s="52"/>
      <c r="L36" s="53">
        <v>8.86</v>
      </c>
      <c r="M36" s="53">
        <v>80.4</v>
      </c>
      <c r="N36" s="53">
        <v>0.7</v>
      </c>
      <c r="O36" s="53"/>
      <c r="P36" s="53"/>
      <c r="Q36" s="53">
        <v>81</v>
      </c>
      <c r="R36" s="58">
        <f t="shared" si="1"/>
        <v>306.8181818181818</v>
      </c>
    </row>
    <row r="37" spans="1:18" ht="13.5" customHeight="1">
      <c r="A37" s="53">
        <v>8</v>
      </c>
      <c r="B37" s="52">
        <v>545</v>
      </c>
      <c r="C37" s="52" t="s">
        <v>97</v>
      </c>
      <c r="D37" s="52" t="s">
        <v>57</v>
      </c>
      <c r="E37" s="52"/>
      <c r="F37" s="52" t="s">
        <v>540</v>
      </c>
      <c r="G37" s="52" t="s">
        <v>278</v>
      </c>
      <c r="H37" s="54">
        <v>0.5729166666666666</v>
      </c>
      <c r="I37" s="52"/>
      <c r="J37" s="52"/>
      <c r="K37" s="52"/>
      <c r="L37" s="53">
        <v>8.33</v>
      </c>
      <c r="M37" s="53">
        <v>78.8</v>
      </c>
      <c r="N37" s="53">
        <v>0.7</v>
      </c>
      <c r="O37" s="53"/>
      <c r="P37" s="53"/>
      <c r="Q37" s="53">
        <v>80</v>
      </c>
      <c r="R37" s="58">
        <f t="shared" si="1"/>
        <v>303.030303030303</v>
      </c>
    </row>
    <row r="38" spans="1:18" ht="13.5" customHeight="1">
      <c r="A38" s="53">
        <v>9</v>
      </c>
      <c r="B38" s="52">
        <v>5</v>
      </c>
      <c r="C38" s="52" t="s">
        <v>268</v>
      </c>
      <c r="D38" s="52" t="s">
        <v>57</v>
      </c>
      <c r="E38" s="52"/>
      <c r="F38" s="52" t="s">
        <v>539</v>
      </c>
      <c r="G38" s="52" t="s">
        <v>269</v>
      </c>
      <c r="H38" s="54">
        <v>0.5729166666666666</v>
      </c>
      <c r="I38" s="52"/>
      <c r="J38" s="52"/>
      <c r="K38" s="52"/>
      <c r="L38" s="53">
        <v>8.32</v>
      </c>
      <c r="M38" s="53">
        <v>78.8</v>
      </c>
      <c r="N38" s="53">
        <v>0.6</v>
      </c>
      <c r="O38" s="53"/>
      <c r="P38" s="53"/>
      <c r="Q38" s="53">
        <v>79</v>
      </c>
      <c r="R38" s="58">
        <f t="shared" si="1"/>
        <v>299.24242424242425</v>
      </c>
    </row>
    <row r="39" spans="1:18" ht="13.5" customHeight="1">
      <c r="A39" s="53">
        <v>9</v>
      </c>
      <c r="B39" s="52">
        <v>748</v>
      </c>
      <c r="C39" s="52" t="s">
        <v>100</v>
      </c>
      <c r="D39" s="52" t="s">
        <v>57</v>
      </c>
      <c r="E39" s="52" t="s">
        <v>66</v>
      </c>
      <c r="F39" s="52" t="s">
        <v>290</v>
      </c>
      <c r="G39" s="52"/>
      <c r="H39" s="54">
        <v>0.5729166666666666</v>
      </c>
      <c r="I39" s="52"/>
      <c r="J39" s="52"/>
      <c r="K39" s="52"/>
      <c r="L39" s="53">
        <v>8.24</v>
      </c>
      <c r="M39" s="53">
        <v>78.5</v>
      </c>
      <c r="N39" s="53">
        <v>0.6</v>
      </c>
      <c r="O39" s="53"/>
      <c r="P39" s="53"/>
      <c r="Q39" s="53">
        <v>79</v>
      </c>
      <c r="R39" s="58">
        <f t="shared" si="1"/>
        <v>299.24242424242425</v>
      </c>
    </row>
    <row r="40" spans="1:18" ht="13.5" customHeight="1">
      <c r="A40" s="53">
        <v>12</v>
      </c>
      <c r="B40" s="52">
        <v>81</v>
      </c>
      <c r="C40" s="52" t="s">
        <v>65</v>
      </c>
      <c r="D40" s="52" t="s">
        <v>57</v>
      </c>
      <c r="E40" s="52" t="s">
        <v>66</v>
      </c>
      <c r="F40" s="52" t="s">
        <v>397</v>
      </c>
      <c r="G40" s="52" t="s">
        <v>405</v>
      </c>
      <c r="H40" s="54">
        <v>0.5729166666666666</v>
      </c>
      <c r="I40" s="52"/>
      <c r="J40" s="52"/>
      <c r="K40" s="52"/>
      <c r="L40" s="53">
        <v>7.76</v>
      </c>
      <c r="M40" s="53">
        <v>76.4</v>
      </c>
      <c r="N40" s="53">
        <v>0.6</v>
      </c>
      <c r="O40" s="53"/>
      <c r="P40" s="53"/>
      <c r="Q40" s="53">
        <v>77</v>
      </c>
      <c r="R40" s="58">
        <f t="shared" si="1"/>
        <v>291.6666666666667</v>
      </c>
    </row>
    <row r="41" spans="1:18" ht="13.5" customHeight="1">
      <c r="A41" s="53">
        <v>12</v>
      </c>
      <c r="B41" s="52">
        <v>4</v>
      </c>
      <c r="C41" s="52" t="s">
        <v>271</v>
      </c>
      <c r="D41" s="52" t="s">
        <v>57</v>
      </c>
      <c r="E41" s="52" t="s">
        <v>66</v>
      </c>
      <c r="F41" s="52" t="s">
        <v>59</v>
      </c>
      <c r="G41" s="52" t="s">
        <v>64</v>
      </c>
      <c r="H41" s="54">
        <v>0.5729166666666666</v>
      </c>
      <c r="I41" s="52"/>
      <c r="J41" s="52"/>
      <c r="K41" s="52"/>
      <c r="L41" s="53">
        <v>7.76</v>
      </c>
      <c r="M41" s="53">
        <v>76.3</v>
      </c>
      <c r="N41" s="53">
        <v>0.7</v>
      </c>
      <c r="O41" s="53"/>
      <c r="P41" s="53"/>
      <c r="Q41" s="53">
        <v>77</v>
      </c>
      <c r="R41" s="58">
        <f t="shared" si="1"/>
        <v>291.6666666666667</v>
      </c>
    </row>
    <row r="42" spans="1:18" ht="13.5" customHeight="1">
      <c r="A42" s="53">
        <v>14</v>
      </c>
      <c r="B42" s="52">
        <v>58</v>
      </c>
      <c r="C42" s="52" t="s">
        <v>276</v>
      </c>
      <c r="D42" s="52" t="s">
        <v>57</v>
      </c>
      <c r="E42" s="52" t="s">
        <v>66</v>
      </c>
      <c r="F42" s="52" t="s">
        <v>91</v>
      </c>
      <c r="G42" s="52" t="s">
        <v>88</v>
      </c>
      <c r="H42" s="54">
        <v>0.5729166666666666</v>
      </c>
      <c r="I42" s="52"/>
      <c r="J42" s="52"/>
      <c r="K42" s="52"/>
      <c r="L42" s="53">
        <v>7.54</v>
      </c>
      <c r="M42" s="53">
        <v>75.2</v>
      </c>
      <c r="N42" s="53">
        <v>0.6</v>
      </c>
      <c r="O42" s="53"/>
      <c r="P42" s="53"/>
      <c r="Q42" s="53">
        <v>76</v>
      </c>
      <c r="R42" s="58">
        <f t="shared" si="1"/>
        <v>287.8787878787879</v>
      </c>
    </row>
    <row r="43" spans="1:18" ht="13.5" customHeight="1">
      <c r="A43" s="53">
        <v>15</v>
      </c>
      <c r="B43" s="52">
        <v>6</v>
      </c>
      <c r="C43" s="52" t="s">
        <v>272</v>
      </c>
      <c r="D43" s="52" t="s">
        <v>57</v>
      </c>
      <c r="E43" s="52" t="s">
        <v>66</v>
      </c>
      <c r="F43" s="52" t="s">
        <v>266</v>
      </c>
      <c r="G43" s="52" t="s">
        <v>273</v>
      </c>
      <c r="H43" s="54">
        <v>0.5729166666666666</v>
      </c>
      <c r="I43" s="52"/>
      <c r="J43" s="52"/>
      <c r="K43" s="52"/>
      <c r="L43" s="53">
        <v>7.43</v>
      </c>
      <c r="M43" s="53">
        <v>74.5</v>
      </c>
      <c r="N43" s="53">
        <v>0.6</v>
      </c>
      <c r="O43" s="53"/>
      <c r="P43" s="53"/>
      <c r="Q43" s="53">
        <v>75</v>
      </c>
      <c r="R43" s="58">
        <f t="shared" si="1"/>
        <v>284.09090909090907</v>
      </c>
    </row>
    <row r="44" spans="1:18" ht="13.5" customHeight="1">
      <c r="A44" s="53">
        <v>18</v>
      </c>
      <c r="B44" s="52">
        <v>124</v>
      </c>
      <c r="C44" s="52" t="s">
        <v>541</v>
      </c>
      <c r="D44" s="52" t="s">
        <v>57</v>
      </c>
      <c r="E44" s="52" t="s">
        <v>66</v>
      </c>
      <c r="F44" s="52" t="s">
        <v>84</v>
      </c>
      <c r="G44" s="52"/>
      <c r="H44" s="54">
        <v>0.5729166666666666</v>
      </c>
      <c r="I44" s="52"/>
      <c r="J44" s="52"/>
      <c r="K44" s="52"/>
      <c r="L44" s="53">
        <v>7.09</v>
      </c>
      <c r="M44" s="53">
        <v>72.4</v>
      </c>
      <c r="N44" s="53">
        <v>0.6</v>
      </c>
      <c r="O44" s="53"/>
      <c r="P44" s="53"/>
      <c r="Q44" s="53">
        <v>73</v>
      </c>
      <c r="R44" s="58">
        <f t="shared" si="1"/>
        <v>276.5151515151515</v>
      </c>
    </row>
    <row r="45" spans="1:18" ht="13.5" customHeight="1">
      <c r="A45" s="53">
        <v>18</v>
      </c>
      <c r="B45" s="52">
        <v>331</v>
      </c>
      <c r="C45" s="52" t="s">
        <v>281</v>
      </c>
      <c r="D45" s="52" t="s">
        <v>57</v>
      </c>
      <c r="E45" s="52" t="s">
        <v>66</v>
      </c>
      <c r="F45" s="52" t="s">
        <v>266</v>
      </c>
      <c r="G45" s="52" t="s">
        <v>282</v>
      </c>
      <c r="H45" s="54">
        <v>0.5729166666666666</v>
      </c>
      <c r="I45" s="52"/>
      <c r="J45" s="52"/>
      <c r="K45" s="52"/>
      <c r="L45" s="53">
        <v>7.03</v>
      </c>
      <c r="M45" s="53">
        <v>71.9</v>
      </c>
      <c r="N45" s="53">
        <v>0.6</v>
      </c>
      <c r="O45" s="53"/>
      <c r="P45" s="53"/>
      <c r="Q45" s="53">
        <v>73</v>
      </c>
      <c r="R45" s="58">
        <f t="shared" si="1"/>
        <v>276.5151515151515</v>
      </c>
    </row>
    <row r="46" spans="1:18" ht="13.5" customHeight="1">
      <c r="A46" s="53">
        <v>23</v>
      </c>
      <c r="B46" s="52">
        <v>140</v>
      </c>
      <c r="C46" s="52" t="s">
        <v>289</v>
      </c>
      <c r="D46" s="52" t="s">
        <v>57</v>
      </c>
      <c r="E46" s="52" t="s">
        <v>66</v>
      </c>
      <c r="F46" s="52" t="s">
        <v>290</v>
      </c>
      <c r="G46" s="52"/>
      <c r="H46" s="54">
        <v>0.5729166666666666</v>
      </c>
      <c r="I46" s="52"/>
      <c r="J46" s="52"/>
      <c r="K46" s="52"/>
      <c r="L46" s="53">
        <v>7</v>
      </c>
      <c r="M46" s="53">
        <v>71.6</v>
      </c>
      <c r="N46" s="53">
        <v>0.6</v>
      </c>
      <c r="O46" s="53"/>
      <c r="P46" s="53"/>
      <c r="Q46" s="53">
        <v>72</v>
      </c>
      <c r="R46" s="58">
        <f t="shared" si="1"/>
        <v>272.72727272727275</v>
      </c>
    </row>
    <row r="47" spans="1:18" ht="13.5" customHeight="1">
      <c r="A47" s="53">
        <v>23</v>
      </c>
      <c r="B47" s="52">
        <v>511</v>
      </c>
      <c r="C47" s="52" t="s">
        <v>547</v>
      </c>
      <c r="D47" s="52" t="s">
        <v>57</v>
      </c>
      <c r="E47" s="52" t="s">
        <v>66</v>
      </c>
      <c r="F47" s="52" t="s">
        <v>87</v>
      </c>
      <c r="G47" s="52"/>
      <c r="H47" s="52"/>
      <c r="I47" s="52"/>
      <c r="J47" s="52"/>
      <c r="K47" s="52"/>
      <c r="L47" s="53">
        <v>7</v>
      </c>
      <c r="M47" s="53">
        <v>71.6</v>
      </c>
      <c r="N47" s="53"/>
      <c r="O47" s="53"/>
      <c r="P47" s="53"/>
      <c r="Q47" s="53">
        <v>72</v>
      </c>
      <c r="R47" s="58">
        <f t="shared" si="1"/>
        <v>272.72727272727275</v>
      </c>
    </row>
    <row r="48" spans="1:18" ht="13.5" customHeight="1">
      <c r="A48" s="53">
        <v>23</v>
      </c>
      <c r="B48" s="52">
        <v>82</v>
      </c>
      <c r="C48" s="52" t="s">
        <v>542</v>
      </c>
      <c r="D48" s="52" t="s">
        <v>57</v>
      </c>
      <c r="E48" s="52" t="s">
        <v>66</v>
      </c>
      <c r="F48" s="52" t="s">
        <v>87</v>
      </c>
      <c r="G48" s="52"/>
      <c r="H48" s="52"/>
      <c r="I48" s="52"/>
      <c r="J48" s="52"/>
      <c r="K48" s="52"/>
      <c r="L48" s="53">
        <v>7</v>
      </c>
      <c r="M48" s="53">
        <v>71.6</v>
      </c>
      <c r="N48" s="53"/>
      <c r="O48" s="53"/>
      <c r="P48" s="53"/>
      <c r="Q48" s="53">
        <v>72</v>
      </c>
      <c r="R48" s="58">
        <f t="shared" si="1"/>
        <v>272.72727272727275</v>
      </c>
    </row>
    <row r="49" spans="1:18" ht="13.5" customHeight="1">
      <c r="A49" s="53">
        <v>23</v>
      </c>
      <c r="B49" s="52">
        <v>1232</v>
      </c>
      <c r="C49" s="52" t="s">
        <v>92</v>
      </c>
      <c r="D49" s="52" t="s">
        <v>57</v>
      </c>
      <c r="E49" s="52" t="s">
        <v>66</v>
      </c>
      <c r="F49" s="52" t="s">
        <v>296</v>
      </c>
      <c r="G49" s="52"/>
      <c r="H49" s="52"/>
      <c r="I49" s="52"/>
      <c r="J49" s="52"/>
      <c r="K49" s="52"/>
      <c r="L49" s="53">
        <v>7</v>
      </c>
      <c r="M49" s="53">
        <v>71.6</v>
      </c>
      <c r="N49" s="53"/>
      <c r="O49" s="53"/>
      <c r="P49" s="53"/>
      <c r="Q49" s="53">
        <v>72</v>
      </c>
      <c r="R49" s="58">
        <f t="shared" si="1"/>
        <v>272.72727272727275</v>
      </c>
    </row>
    <row r="50" spans="1:18" ht="13.5" customHeight="1">
      <c r="A50" s="53">
        <v>23</v>
      </c>
      <c r="B50" s="52">
        <v>24</v>
      </c>
      <c r="C50" s="52" t="s">
        <v>275</v>
      </c>
      <c r="D50" s="52" t="s">
        <v>57</v>
      </c>
      <c r="E50" s="52" t="s">
        <v>66</v>
      </c>
      <c r="F50" s="52" t="s">
        <v>74</v>
      </c>
      <c r="G50" s="52" t="s">
        <v>77</v>
      </c>
      <c r="H50" s="54">
        <v>0.5729166666666666</v>
      </c>
      <c r="I50" s="52"/>
      <c r="J50" s="52"/>
      <c r="K50" s="52"/>
      <c r="L50" s="53">
        <v>7</v>
      </c>
      <c r="M50" s="53">
        <v>71.6</v>
      </c>
      <c r="N50" s="53">
        <v>0.5</v>
      </c>
      <c r="O50" s="53"/>
      <c r="P50" s="53"/>
      <c r="Q50" s="53">
        <v>72</v>
      </c>
      <c r="R50" s="58">
        <f t="shared" si="1"/>
        <v>272.72727272727275</v>
      </c>
    </row>
    <row r="51" spans="1:18" ht="13.5" customHeight="1">
      <c r="A51" s="53">
        <v>23</v>
      </c>
      <c r="B51" s="52">
        <v>1403</v>
      </c>
      <c r="C51" s="52" t="s">
        <v>226</v>
      </c>
      <c r="D51" s="52" t="s">
        <v>57</v>
      </c>
      <c r="E51" s="52" t="s">
        <v>66</v>
      </c>
      <c r="F51" s="52" t="s">
        <v>412</v>
      </c>
      <c r="G51" s="52" t="s">
        <v>228</v>
      </c>
      <c r="H51" s="54">
        <v>0.5729166666666666</v>
      </c>
      <c r="I51" s="52"/>
      <c r="J51" s="52"/>
      <c r="K51" s="52"/>
      <c r="L51" s="53">
        <v>7</v>
      </c>
      <c r="M51" s="53">
        <v>71.6</v>
      </c>
      <c r="N51" s="53">
        <v>0.5</v>
      </c>
      <c r="O51" s="53"/>
      <c r="P51" s="53"/>
      <c r="Q51" s="53">
        <v>72</v>
      </c>
      <c r="R51" s="58">
        <f t="shared" si="1"/>
        <v>272.72727272727275</v>
      </c>
    </row>
    <row r="52" spans="1:18" ht="13.5" customHeight="1">
      <c r="A52" s="53">
        <v>23</v>
      </c>
      <c r="B52" s="52">
        <v>992</v>
      </c>
      <c r="C52" s="52" t="s">
        <v>105</v>
      </c>
      <c r="D52" s="52" t="s">
        <v>57</v>
      </c>
      <c r="E52" s="52" t="s">
        <v>66</v>
      </c>
      <c r="F52" s="52" t="s">
        <v>608</v>
      </c>
      <c r="G52" s="52" t="s">
        <v>609</v>
      </c>
      <c r="H52" s="54">
        <v>0.5729166666666666</v>
      </c>
      <c r="I52" s="52"/>
      <c r="J52" s="52"/>
      <c r="K52" s="52"/>
      <c r="L52" s="53">
        <v>7</v>
      </c>
      <c r="M52" s="53">
        <v>71.6</v>
      </c>
      <c r="N52" s="53">
        <v>0.6</v>
      </c>
      <c r="O52" s="53"/>
      <c r="P52" s="53"/>
      <c r="Q52" s="53">
        <v>72</v>
      </c>
      <c r="R52" s="58">
        <f t="shared" si="1"/>
        <v>272.72727272727275</v>
      </c>
    </row>
    <row r="53" spans="1:18" ht="13.5" customHeight="1">
      <c r="A53" s="53">
        <v>23</v>
      </c>
      <c r="B53" s="52">
        <v>27</v>
      </c>
      <c r="C53" s="52" t="s">
        <v>86</v>
      </c>
      <c r="D53" s="52" t="s">
        <v>57</v>
      </c>
      <c r="E53" s="52" t="s">
        <v>66</v>
      </c>
      <c r="F53" s="52" t="s">
        <v>109</v>
      </c>
      <c r="G53" s="52" t="s">
        <v>88</v>
      </c>
      <c r="H53" s="54">
        <v>0.5729166666666666</v>
      </c>
      <c r="I53" s="52"/>
      <c r="J53" s="52"/>
      <c r="K53" s="52"/>
      <c r="L53" s="53">
        <v>7</v>
      </c>
      <c r="M53" s="53">
        <v>71.6</v>
      </c>
      <c r="N53" s="53">
        <v>0.6</v>
      </c>
      <c r="O53" s="53"/>
      <c r="P53" s="53"/>
      <c r="Q53" s="53">
        <v>72</v>
      </c>
      <c r="R53" s="58">
        <f t="shared" si="1"/>
        <v>272.72727272727275</v>
      </c>
    </row>
    <row r="54" spans="1:18" ht="13.5" customHeight="1">
      <c r="A54" s="53">
        <v>23</v>
      </c>
      <c r="B54" s="52">
        <v>523</v>
      </c>
      <c r="C54" s="52" t="s">
        <v>78</v>
      </c>
      <c r="D54" s="52" t="s">
        <v>57</v>
      </c>
      <c r="E54" s="52" t="s">
        <v>66</v>
      </c>
      <c r="F54" s="52" t="s">
        <v>536</v>
      </c>
      <c r="G54" s="52" t="s">
        <v>537</v>
      </c>
      <c r="H54" s="54">
        <v>0.5729166666666666</v>
      </c>
      <c r="I54" s="52"/>
      <c r="J54" s="52"/>
      <c r="K54" s="52"/>
      <c r="L54" s="53">
        <v>7</v>
      </c>
      <c r="M54" s="53">
        <v>71.6</v>
      </c>
      <c r="N54" s="53">
        <v>0.6</v>
      </c>
      <c r="O54" s="53"/>
      <c r="P54" s="53"/>
      <c r="Q54" s="53">
        <v>72</v>
      </c>
      <c r="R54" s="58">
        <f t="shared" si="1"/>
        <v>272.72727272727275</v>
      </c>
    </row>
    <row r="55" spans="1:18" ht="13.5" customHeight="1">
      <c r="A55" s="53">
        <v>23</v>
      </c>
      <c r="B55" s="52">
        <v>10</v>
      </c>
      <c r="C55" s="52" t="s">
        <v>110</v>
      </c>
      <c r="D55" s="52" t="s">
        <v>57</v>
      </c>
      <c r="E55" s="52" t="s">
        <v>66</v>
      </c>
      <c r="F55" s="52" t="s">
        <v>290</v>
      </c>
      <c r="G55" s="52"/>
      <c r="H55" s="54">
        <v>0.5729166666666666</v>
      </c>
      <c r="I55" s="52"/>
      <c r="J55" s="52"/>
      <c r="K55" s="52"/>
      <c r="L55" s="53">
        <v>7</v>
      </c>
      <c r="M55" s="53">
        <v>71.6</v>
      </c>
      <c r="N55" s="53">
        <v>0.6</v>
      </c>
      <c r="O55" s="53"/>
      <c r="P55" s="53"/>
      <c r="Q55" s="53">
        <v>72</v>
      </c>
      <c r="R55" s="58">
        <f t="shared" si="1"/>
        <v>272.72727272727275</v>
      </c>
    </row>
    <row r="56" spans="1:18" ht="13.5" customHeight="1">
      <c r="A56" s="53">
        <v>23</v>
      </c>
      <c r="B56" s="52">
        <v>976</v>
      </c>
      <c r="C56" s="52" t="s">
        <v>114</v>
      </c>
      <c r="D56" s="52" t="s">
        <v>57</v>
      </c>
      <c r="E56" s="52" t="s">
        <v>66</v>
      </c>
      <c r="F56" s="52" t="s">
        <v>115</v>
      </c>
      <c r="G56" s="52"/>
      <c r="H56" s="54">
        <v>0.5729166666666666</v>
      </c>
      <c r="I56" s="52"/>
      <c r="J56" s="52"/>
      <c r="K56" s="52"/>
      <c r="L56" s="53">
        <v>7</v>
      </c>
      <c r="M56" s="53">
        <v>71.6</v>
      </c>
      <c r="N56" s="53">
        <v>0.6</v>
      </c>
      <c r="O56" s="53"/>
      <c r="P56" s="53"/>
      <c r="Q56" s="53">
        <v>72</v>
      </c>
      <c r="R56" s="58">
        <f t="shared" si="1"/>
        <v>272.72727272727275</v>
      </c>
    </row>
    <row r="57" spans="1:18" ht="13.5" customHeight="1">
      <c r="A57" s="53">
        <v>23</v>
      </c>
      <c r="B57" s="52">
        <v>171</v>
      </c>
      <c r="C57" s="52" t="s">
        <v>279</v>
      </c>
      <c r="D57" s="52" t="s">
        <v>57</v>
      </c>
      <c r="E57" s="52" t="s">
        <v>66</v>
      </c>
      <c r="F57" s="52" t="s">
        <v>280</v>
      </c>
      <c r="G57" s="52"/>
      <c r="H57" s="52"/>
      <c r="I57" s="52"/>
      <c r="J57" s="52"/>
      <c r="K57" s="52"/>
      <c r="L57" s="53">
        <v>7</v>
      </c>
      <c r="M57" s="53">
        <v>71.6</v>
      </c>
      <c r="N57" s="53"/>
      <c r="O57" s="53"/>
      <c r="P57" s="53"/>
      <c r="Q57" s="53">
        <v>72</v>
      </c>
      <c r="R57" s="58">
        <f t="shared" si="1"/>
        <v>272.72727272727275</v>
      </c>
    </row>
    <row r="58" spans="1:18" ht="13.5" customHeight="1">
      <c r="A58" s="53">
        <v>23</v>
      </c>
      <c r="B58" s="52">
        <v>625</v>
      </c>
      <c r="C58" s="52" t="s">
        <v>544</v>
      </c>
      <c r="D58" s="52" t="s">
        <v>57</v>
      </c>
      <c r="E58" s="52" t="s">
        <v>66</v>
      </c>
      <c r="F58" s="52" t="s">
        <v>545</v>
      </c>
      <c r="G58" s="52" t="s">
        <v>546</v>
      </c>
      <c r="H58" s="54">
        <v>0.5729166666666666</v>
      </c>
      <c r="I58" s="52"/>
      <c r="J58" s="52"/>
      <c r="K58" s="52"/>
      <c r="L58" s="53">
        <v>7</v>
      </c>
      <c r="M58" s="53">
        <v>71.6</v>
      </c>
      <c r="N58" s="53">
        <v>0.6</v>
      </c>
      <c r="O58" s="53"/>
      <c r="P58" s="53"/>
      <c r="Q58" s="53">
        <v>72</v>
      </c>
      <c r="R58" s="58">
        <f t="shared" si="1"/>
        <v>272.72727272727275</v>
      </c>
    </row>
    <row r="59" spans="1:18" ht="13.5" customHeight="1">
      <c r="A59" s="53">
        <v>23</v>
      </c>
      <c r="B59" s="52">
        <v>605</v>
      </c>
      <c r="C59" s="52" t="s">
        <v>488</v>
      </c>
      <c r="D59" s="52" t="s">
        <v>57</v>
      </c>
      <c r="E59" s="52" t="s">
        <v>66</v>
      </c>
      <c r="F59" s="52" t="s">
        <v>172</v>
      </c>
      <c r="G59" s="52"/>
      <c r="H59" s="52"/>
      <c r="I59" s="52"/>
      <c r="J59" s="52"/>
      <c r="K59" s="52"/>
      <c r="L59" s="53">
        <v>7</v>
      </c>
      <c r="M59" s="53">
        <v>71.6</v>
      </c>
      <c r="N59" s="53"/>
      <c r="O59" s="53"/>
      <c r="P59" s="53"/>
      <c r="Q59" s="53">
        <v>72</v>
      </c>
      <c r="R59" s="58">
        <f t="shared" si="1"/>
        <v>272.72727272727275</v>
      </c>
    </row>
    <row r="60" spans="1:18" ht="13.5" customHeight="1">
      <c r="A60" s="53">
        <v>23</v>
      </c>
      <c r="B60" s="52">
        <v>714</v>
      </c>
      <c r="C60" s="52" t="s">
        <v>495</v>
      </c>
      <c r="D60" s="52" t="s">
        <v>57</v>
      </c>
      <c r="E60" s="52" t="s">
        <v>66</v>
      </c>
      <c r="F60" s="52" t="s">
        <v>109</v>
      </c>
      <c r="G60" s="52"/>
      <c r="H60" s="52"/>
      <c r="I60" s="52"/>
      <c r="J60" s="52"/>
      <c r="K60" s="52"/>
      <c r="L60" s="53">
        <v>7</v>
      </c>
      <c r="M60" s="53">
        <v>71.6</v>
      </c>
      <c r="N60" s="53"/>
      <c r="O60" s="53"/>
      <c r="P60" s="53"/>
      <c r="Q60" s="53">
        <v>72</v>
      </c>
      <c r="R60" s="58">
        <f t="shared" si="1"/>
        <v>272.72727272727275</v>
      </c>
    </row>
    <row r="61" spans="1:18" ht="13.5" customHeight="1">
      <c r="A61" s="53">
        <v>23</v>
      </c>
      <c r="B61" s="52">
        <v>560</v>
      </c>
      <c r="C61" s="52" t="s">
        <v>563</v>
      </c>
      <c r="D61" s="52" t="s">
        <v>57</v>
      </c>
      <c r="E61" s="52" t="s">
        <v>66</v>
      </c>
      <c r="F61" s="52" t="s">
        <v>106</v>
      </c>
      <c r="G61" s="52"/>
      <c r="H61" s="52"/>
      <c r="I61" s="52"/>
      <c r="J61" s="52"/>
      <c r="K61" s="52"/>
      <c r="L61" s="53">
        <v>7</v>
      </c>
      <c r="M61" s="53">
        <v>71.6</v>
      </c>
      <c r="N61" s="53"/>
      <c r="O61" s="53"/>
      <c r="P61" s="53"/>
      <c r="Q61" s="53">
        <v>72</v>
      </c>
      <c r="R61" s="58">
        <f t="shared" si="1"/>
        <v>272.72727272727275</v>
      </c>
    </row>
    <row r="62" spans="1:18" ht="13.5" customHeight="1">
      <c r="A62" s="53">
        <v>23</v>
      </c>
      <c r="B62" s="52">
        <v>1988202</v>
      </c>
      <c r="C62" s="52" t="s">
        <v>568</v>
      </c>
      <c r="D62" s="52" t="s">
        <v>57</v>
      </c>
      <c r="E62" s="52" t="s">
        <v>66</v>
      </c>
      <c r="F62" s="52" t="s">
        <v>610</v>
      </c>
      <c r="G62" s="52"/>
      <c r="H62" s="52"/>
      <c r="I62" s="52"/>
      <c r="J62" s="52"/>
      <c r="K62" s="52"/>
      <c r="L62" s="53">
        <v>7</v>
      </c>
      <c r="M62" s="53">
        <v>71.6</v>
      </c>
      <c r="N62" s="53"/>
      <c r="O62" s="53"/>
      <c r="P62" s="53"/>
      <c r="Q62" s="53">
        <v>72</v>
      </c>
      <c r="R62" s="58">
        <f t="shared" si="1"/>
        <v>272.72727272727275</v>
      </c>
    </row>
    <row r="63" spans="1:18" ht="13.5" customHeight="1">
      <c r="A63" s="53">
        <v>23</v>
      </c>
      <c r="B63" s="52">
        <v>980</v>
      </c>
      <c r="C63" s="52" t="s">
        <v>567</v>
      </c>
      <c r="D63" s="52" t="s">
        <v>57</v>
      </c>
      <c r="E63" s="52" t="s">
        <v>66</v>
      </c>
      <c r="F63" s="52" t="s">
        <v>611</v>
      </c>
      <c r="G63" s="52"/>
      <c r="H63" s="52"/>
      <c r="I63" s="52"/>
      <c r="J63" s="52"/>
      <c r="K63" s="52"/>
      <c r="L63" s="53">
        <v>7</v>
      </c>
      <c r="M63" s="53">
        <v>71.6</v>
      </c>
      <c r="N63" s="53"/>
      <c r="O63" s="53"/>
      <c r="P63" s="53"/>
      <c r="Q63" s="53">
        <v>72</v>
      </c>
      <c r="R63" s="58">
        <f t="shared" si="1"/>
        <v>272.72727272727275</v>
      </c>
    </row>
    <row r="64" spans="1:18" ht="13.5" customHeight="1">
      <c r="A64" s="53">
        <v>23</v>
      </c>
      <c r="B64" s="52">
        <v>606</v>
      </c>
      <c r="C64" s="52" t="s">
        <v>468</v>
      </c>
      <c r="D64" s="52" t="s">
        <v>57</v>
      </c>
      <c r="E64" s="52" t="s">
        <v>66</v>
      </c>
      <c r="F64" s="52" t="s">
        <v>431</v>
      </c>
      <c r="G64" s="52"/>
      <c r="H64" s="54">
        <v>0.5729166666666666</v>
      </c>
      <c r="I64" s="52"/>
      <c r="J64" s="52"/>
      <c r="K64" s="52"/>
      <c r="L64" s="53">
        <v>7</v>
      </c>
      <c r="M64" s="53">
        <v>71.6</v>
      </c>
      <c r="N64" s="53">
        <v>0.4</v>
      </c>
      <c r="O64" s="53"/>
      <c r="P64" s="53"/>
      <c r="Q64" s="53">
        <v>72</v>
      </c>
      <c r="R64" s="58">
        <f t="shared" si="1"/>
        <v>272.72727272727275</v>
      </c>
    </row>
    <row r="65" spans="1:18" ht="13.5" customHeight="1">
      <c r="A65" s="53">
        <v>23</v>
      </c>
      <c r="B65" s="52">
        <v>18</v>
      </c>
      <c r="C65" s="52" t="s">
        <v>174</v>
      </c>
      <c r="D65" s="52" t="s">
        <v>57</v>
      </c>
      <c r="E65" s="52" t="s">
        <v>66</v>
      </c>
      <c r="F65" s="52" t="s">
        <v>87</v>
      </c>
      <c r="G65" s="52"/>
      <c r="H65" s="54">
        <v>0.5729166666666666</v>
      </c>
      <c r="I65" s="52"/>
      <c r="J65" s="52"/>
      <c r="K65" s="52"/>
      <c r="L65" s="53">
        <v>7</v>
      </c>
      <c r="M65" s="53">
        <v>71.6</v>
      </c>
      <c r="N65" s="53">
        <v>0.6</v>
      </c>
      <c r="O65" s="53"/>
      <c r="P65" s="53"/>
      <c r="Q65" s="53">
        <v>72</v>
      </c>
      <c r="R65" s="58">
        <f t="shared" si="1"/>
        <v>272.72727272727275</v>
      </c>
    </row>
    <row r="66" spans="1:18" ht="13.5" customHeight="1">
      <c r="A66" s="53">
        <v>23</v>
      </c>
      <c r="B66" s="52">
        <v>909</v>
      </c>
      <c r="C66" s="52" t="s">
        <v>300</v>
      </c>
      <c r="D66" s="52" t="s">
        <v>301</v>
      </c>
      <c r="E66" s="52" t="s">
        <v>66</v>
      </c>
      <c r="F66" s="52" t="s">
        <v>234</v>
      </c>
      <c r="G66" s="52" t="s">
        <v>298</v>
      </c>
      <c r="H66" s="54">
        <v>0.5729166666666666</v>
      </c>
      <c r="I66" s="52"/>
      <c r="J66" s="52"/>
      <c r="K66" s="52"/>
      <c r="L66" s="53">
        <v>7</v>
      </c>
      <c r="M66" s="53">
        <v>71.6</v>
      </c>
      <c r="N66" s="53">
        <v>0.5</v>
      </c>
      <c r="O66" s="53"/>
      <c r="P66" s="53"/>
      <c r="Q66" s="53">
        <v>72</v>
      </c>
      <c r="R66" s="58">
        <f t="shared" si="1"/>
        <v>272.72727272727275</v>
      </c>
    </row>
    <row r="68" ht="18">
      <c r="A68" s="49" t="s">
        <v>302</v>
      </c>
    </row>
    <row r="70" spans="1:2" ht="15">
      <c r="A70" s="45" t="s">
        <v>7</v>
      </c>
      <c r="B70" s="45" t="s">
        <v>43</v>
      </c>
    </row>
    <row r="71" spans="1:2" ht="30">
      <c r="A71" s="52">
        <v>114</v>
      </c>
      <c r="B71" s="52" t="s">
        <v>108</v>
      </c>
    </row>
    <row r="72" spans="1:2" ht="30">
      <c r="A72" s="52">
        <v>214</v>
      </c>
      <c r="B72" s="52" t="s">
        <v>466</v>
      </c>
    </row>
    <row r="73" spans="1:2" ht="45">
      <c r="A73" s="52">
        <v>87</v>
      </c>
      <c r="B73" s="52" t="s">
        <v>549</v>
      </c>
    </row>
    <row r="74" spans="1:2" ht="30">
      <c r="A74" s="52">
        <v>476</v>
      </c>
      <c r="B74" s="52" t="s">
        <v>560</v>
      </c>
    </row>
    <row r="75" spans="1:2" ht="30">
      <c r="A75" s="52">
        <v>1841</v>
      </c>
      <c r="B75" s="52" t="s">
        <v>573</v>
      </c>
    </row>
    <row r="76" spans="1:2" ht="30">
      <c r="A76" s="52">
        <v>7522</v>
      </c>
      <c r="B76" s="52" t="s">
        <v>571</v>
      </c>
    </row>
    <row r="77" spans="1:2" ht="30">
      <c r="A77" s="52">
        <v>5599</v>
      </c>
      <c r="B77" s="52" t="s">
        <v>572</v>
      </c>
    </row>
    <row r="78" spans="1:2" ht="30">
      <c r="A78" s="52">
        <v>1701</v>
      </c>
      <c r="B78" s="52" t="s">
        <v>435</v>
      </c>
    </row>
    <row r="79" spans="1:2" ht="30">
      <c r="A79" s="52">
        <v>10251</v>
      </c>
      <c r="B79" s="52" t="s">
        <v>569</v>
      </c>
    </row>
    <row r="80" spans="1:2" ht="30">
      <c r="A80" s="52">
        <v>84</v>
      </c>
      <c r="B80" s="52" t="s">
        <v>286</v>
      </c>
    </row>
    <row r="81" spans="1:2" ht="30">
      <c r="A81" s="52">
        <v>440</v>
      </c>
      <c r="B81" s="52" t="s">
        <v>558</v>
      </c>
    </row>
    <row r="82" spans="1:2" ht="30">
      <c r="A82" s="52">
        <v>249</v>
      </c>
      <c r="B82" s="52" t="s">
        <v>554</v>
      </c>
    </row>
    <row r="83" spans="1:2" ht="30">
      <c r="A83" s="52">
        <v>187</v>
      </c>
      <c r="B83" s="52" t="s">
        <v>551</v>
      </c>
    </row>
    <row r="84" spans="1:2" ht="45">
      <c r="A84" s="52">
        <v>708</v>
      </c>
      <c r="B84" s="52" t="s">
        <v>562</v>
      </c>
    </row>
    <row r="85" spans="1:2" ht="30">
      <c r="A85" s="52">
        <v>1461</v>
      </c>
      <c r="B85" s="52" t="s">
        <v>438</v>
      </c>
    </row>
    <row r="86" spans="1:2" ht="45">
      <c r="A86" s="52">
        <v>555</v>
      </c>
      <c r="B86" s="52" t="s">
        <v>561</v>
      </c>
    </row>
    <row r="87" spans="1:2" ht="30">
      <c r="A87" s="52">
        <v>90</v>
      </c>
      <c r="B87" s="52" t="s">
        <v>70</v>
      </c>
    </row>
    <row r="88" spans="1:2" ht="30">
      <c r="A88" s="52">
        <v>2500</v>
      </c>
      <c r="B88" s="52" t="s">
        <v>156</v>
      </c>
    </row>
    <row r="89" spans="1:2" ht="45">
      <c r="A89" s="52">
        <v>837</v>
      </c>
      <c r="B89" s="52" t="s">
        <v>565</v>
      </c>
    </row>
    <row r="90" spans="1:2" ht="30">
      <c r="A90" s="52">
        <v>222</v>
      </c>
      <c r="B90" s="52" t="s">
        <v>552</v>
      </c>
    </row>
    <row r="91" spans="1:2" ht="45">
      <c r="A91" s="52">
        <v>448</v>
      </c>
      <c r="B91" s="52" t="s">
        <v>559</v>
      </c>
    </row>
    <row r="92" spans="1:2" ht="30">
      <c r="A92" s="52">
        <v>1511</v>
      </c>
      <c r="B92" s="52" t="s">
        <v>434</v>
      </c>
    </row>
    <row r="93" spans="1:2" ht="45">
      <c r="A93" s="52">
        <v>9932</v>
      </c>
      <c r="B93" s="52" t="s">
        <v>570</v>
      </c>
    </row>
    <row r="94" spans="1:2" ht="60">
      <c r="A94" s="52">
        <v>417</v>
      </c>
      <c r="B94" s="52" t="s">
        <v>557</v>
      </c>
    </row>
    <row r="95" spans="1:2" ht="30">
      <c r="A95" s="52">
        <v>1241</v>
      </c>
      <c r="B95" s="52" t="s">
        <v>566</v>
      </c>
    </row>
    <row r="96" spans="1:2" ht="30">
      <c r="A96" s="52">
        <v>898</v>
      </c>
      <c r="B96" s="52" t="s">
        <v>564</v>
      </c>
    </row>
    <row r="97" spans="1:2" ht="15">
      <c r="A97" s="52">
        <v>666</v>
      </c>
      <c r="B97" s="52" t="s">
        <v>423</v>
      </c>
    </row>
    <row r="98" spans="1:2" ht="30">
      <c r="A98" s="52">
        <v>11</v>
      </c>
      <c r="B98" s="52" t="s">
        <v>548</v>
      </c>
    </row>
    <row r="99" spans="1:2" ht="45">
      <c r="A99" s="52">
        <v>157</v>
      </c>
      <c r="B99" s="52" t="s">
        <v>550</v>
      </c>
    </row>
    <row r="100" spans="1:2" ht="30">
      <c r="A100" s="52">
        <v>25</v>
      </c>
      <c r="B100" s="52" t="s">
        <v>153</v>
      </c>
    </row>
    <row r="101" spans="1:2" ht="45">
      <c r="A101" s="52">
        <v>527</v>
      </c>
      <c r="B101" s="52" t="s">
        <v>491</v>
      </c>
    </row>
    <row r="102" spans="1:2" ht="30">
      <c r="A102" s="52">
        <v>234</v>
      </c>
      <c r="B102" s="52" t="s">
        <v>553</v>
      </c>
    </row>
    <row r="103" spans="1:2" ht="30">
      <c r="A103" s="52">
        <v>405</v>
      </c>
      <c r="B103" s="52" t="s">
        <v>556</v>
      </c>
    </row>
    <row r="104" spans="1:2" ht="30">
      <c r="A104" s="52">
        <v>414</v>
      </c>
      <c r="B104" s="52" t="s">
        <v>61</v>
      </c>
    </row>
    <row r="105" spans="1:2" ht="30">
      <c r="A105" s="52">
        <v>2929</v>
      </c>
      <c r="B105" s="52" t="s">
        <v>236</v>
      </c>
    </row>
    <row r="106" spans="1:2" ht="30">
      <c r="A106" s="52">
        <v>911</v>
      </c>
      <c r="B106" s="52" t="s">
        <v>140</v>
      </c>
    </row>
    <row r="108" ht="18">
      <c r="A108" s="49" t="s">
        <v>303</v>
      </c>
    </row>
    <row r="110" spans="1:2" ht="15">
      <c r="A110" s="45" t="s">
        <v>7</v>
      </c>
      <c r="B110" s="45" t="s">
        <v>43</v>
      </c>
    </row>
    <row r="112" ht="18">
      <c r="A112" s="49" t="s">
        <v>304</v>
      </c>
    </row>
    <row r="114" spans="1:2" ht="15">
      <c r="A114" s="45" t="s">
        <v>305</v>
      </c>
      <c r="B114" s="45" t="s">
        <v>306</v>
      </c>
    </row>
    <row r="115" spans="1:2" ht="30">
      <c r="A115" s="52" t="s">
        <v>307</v>
      </c>
      <c r="B115" s="52">
        <v>30.267</v>
      </c>
    </row>
    <row r="116" spans="1:2" ht="30">
      <c r="A116" s="52" t="s">
        <v>308</v>
      </c>
      <c r="B116" s="52">
        <v>33.979</v>
      </c>
    </row>
    <row r="117" spans="1:2" ht="45">
      <c r="A117" s="52" t="s">
        <v>310</v>
      </c>
      <c r="B117" s="52">
        <v>53</v>
      </c>
    </row>
    <row r="118" spans="1:2" ht="45">
      <c r="A118" s="52" t="s">
        <v>311</v>
      </c>
      <c r="B118" s="52">
        <v>53</v>
      </c>
    </row>
    <row r="119" spans="1:2" ht="30">
      <c r="A119" s="52" t="s">
        <v>312</v>
      </c>
      <c r="B119" s="52">
        <v>53</v>
      </c>
    </row>
    <row r="120" spans="1:2" ht="60">
      <c r="A120" s="52" t="s">
        <v>313</v>
      </c>
      <c r="B120" s="52">
        <v>0</v>
      </c>
    </row>
    <row r="121" spans="1:2" ht="45">
      <c r="A121" s="52" t="s">
        <v>314</v>
      </c>
      <c r="B121" s="52">
        <v>0</v>
      </c>
    </row>
    <row r="122" spans="1:2" ht="60">
      <c r="A122" s="52" t="s">
        <v>315</v>
      </c>
      <c r="B122" s="52">
        <v>0</v>
      </c>
    </row>
    <row r="123" spans="1:2" ht="45">
      <c r="A123" s="52" t="s">
        <v>316</v>
      </c>
      <c r="B123" s="52">
        <v>449.887</v>
      </c>
    </row>
    <row r="124" spans="1:2" ht="15">
      <c r="A124" s="52" t="s">
        <v>317</v>
      </c>
      <c r="B124" s="52">
        <v>25.042</v>
      </c>
    </row>
    <row r="125" spans="1:2" ht="30">
      <c r="A125" s="52" t="s">
        <v>318</v>
      </c>
      <c r="B125" s="52">
        <v>0</v>
      </c>
    </row>
    <row r="126" spans="1:2" ht="30">
      <c r="A126" s="52" t="s">
        <v>319</v>
      </c>
      <c r="B126" s="52">
        <v>0</v>
      </c>
    </row>
    <row r="127" spans="1:2" ht="60">
      <c r="A127" s="52" t="s">
        <v>320</v>
      </c>
      <c r="B127" s="52">
        <v>89</v>
      </c>
    </row>
    <row r="128" spans="1:2" ht="45">
      <c r="A128" s="52" t="s">
        <v>321</v>
      </c>
      <c r="B128" s="52">
        <v>96.487</v>
      </c>
    </row>
    <row r="129" spans="1:2" ht="60">
      <c r="A129" s="52" t="s">
        <v>326</v>
      </c>
      <c r="B129" s="52">
        <v>0</v>
      </c>
    </row>
    <row r="130" spans="1:2" ht="60">
      <c r="A130" s="52" t="s">
        <v>327</v>
      </c>
      <c r="B130" s="52">
        <v>0</v>
      </c>
    </row>
    <row r="131" spans="1:2" ht="15">
      <c r="A131" s="52" t="s">
        <v>328</v>
      </c>
      <c r="B131" s="52">
        <v>0</v>
      </c>
    </row>
    <row r="132" spans="1:2" ht="30">
      <c r="A132" s="52" t="s">
        <v>330</v>
      </c>
      <c r="B132" s="52">
        <v>0</v>
      </c>
    </row>
    <row r="133" spans="1:2" ht="45">
      <c r="A133" s="52" t="s">
        <v>332</v>
      </c>
      <c r="B133" s="52">
        <v>0</v>
      </c>
    </row>
    <row r="134" spans="1:2" ht="30">
      <c r="A134" s="52" t="s">
        <v>333</v>
      </c>
      <c r="B134" s="52">
        <v>0.0175</v>
      </c>
    </row>
    <row r="135" spans="1:2" ht="30">
      <c r="A135" s="52" t="s">
        <v>335</v>
      </c>
      <c r="B135" s="52">
        <v>0</v>
      </c>
    </row>
    <row r="136" spans="1:2" ht="30">
      <c r="A136" s="52" t="s">
        <v>337</v>
      </c>
      <c r="B136" s="52">
        <v>0.9825</v>
      </c>
    </row>
    <row r="137" spans="1:2" ht="60">
      <c r="A137" s="52" t="s">
        <v>339</v>
      </c>
      <c r="B137" s="52">
        <v>3.55139855599273</v>
      </c>
    </row>
    <row r="138" spans="1:2" ht="45">
      <c r="A138" s="52" t="s">
        <v>340</v>
      </c>
      <c r="B138" s="52">
        <v>129.562594259478</v>
      </c>
    </row>
    <row r="139" spans="1:2" ht="45">
      <c r="A139" s="52" t="s">
        <v>341</v>
      </c>
      <c r="B139" s="52">
        <v>0</v>
      </c>
    </row>
    <row r="140" spans="1:2" ht="60">
      <c r="A140" s="52" t="s">
        <v>342</v>
      </c>
      <c r="B140" s="52">
        <v>0</v>
      </c>
    </row>
    <row r="141" spans="1:2" ht="45">
      <c r="A141" s="52" t="s">
        <v>343</v>
      </c>
      <c r="B141" s="52">
        <v>2.30773068655559</v>
      </c>
    </row>
    <row r="142" spans="1:2" ht="45">
      <c r="A142" s="52" t="s">
        <v>344</v>
      </c>
      <c r="B142" s="52">
        <v>0</v>
      </c>
    </row>
    <row r="143" spans="1:2" ht="30">
      <c r="A143" s="52" t="s">
        <v>345</v>
      </c>
      <c r="B143" s="52">
        <v>0.963702326622156</v>
      </c>
    </row>
    <row r="144" spans="1:2" ht="30">
      <c r="A144" s="52" t="s">
        <v>346</v>
      </c>
      <c r="B144" s="52">
        <v>1</v>
      </c>
    </row>
    <row r="145" spans="1:2" ht="30">
      <c r="A145" s="52" t="s">
        <v>347</v>
      </c>
      <c r="B145" s="52">
        <v>0.136837196822226</v>
      </c>
    </row>
    <row r="146" spans="1:2" ht="30">
      <c r="A146" s="52" t="s">
        <v>349</v>
      </c>
      <c r="B146" s="52">
        <v>0.131870324946033</v>
      </c>
    </row>
    <row r="148" ht="18">
      <c r="A148" s="49" t="s">
        <v>350</v>
      </c>
    </row>
    <row r="150" spans="1:2" ht="15">
      <c r="A150" s="45" t="s">
        <v>305</v>
      </c>
      <c r="B150" s="45" t="s">
        <v>306</v>
      </c>
    </row>
    <row r="151" spans="1:2" ht="15">
      <c r="A151" s="52" t="s">
        <v>351</v>
      </c>
      <c r="B151" s="52" t="s">
        <v>352</v>
      </c>
    </row>
    <row r="152" spans="1:2" ht="45">
      <c r="A152" s="52" t="s">
        <v>353</v>
      </c>
      <c r="B152" s="52">
        <v>1</v>
      </c>
    </row>
    <row r="153" spans="1:2" ht="30">
      <c r="A153" s="52" t="s">
        <v>354</v>
      </c>
      <c r="B153" s="52">
        <v>1</v>
      </c>
    </row>
    <row r="154" spans="1:2" ht="45">
      <c r="A154" s="52" t="s">
        <v>355</v>
      </c>
      <c r="B154" s="52">
        <v>0</v>
      </c>
    </row>
    <row r="155" spans="1:2" ht="45">
      <c r="A155" s="52" t="s">
        <v>356</v>
      </c>
      <c r="B155" s="52">
        <v>1</v>
      </c>
    </row>
    <row r="156" spans="1:2" ht="60">
      <c r="A156" s="52" t="s">
        <v>357</v>
      </c>
      <c r="B156" s="52">
        <v>1</v>
      </c>
    </row>
    <row r="157" spans="1:2" ht="45">
      <c r="A157" s="52" t="s">
        <v>358</v>
      </c>
      <c r="B157" s="52">
        <v>0</v>
      </c>
    </row>
    <row r="158" spans="1:2" ht="15">
      <c r="A158" s="52" t="s">
        <v>359</v>
      </c>
      <c r="B158" s="52">
        <v>7</v>
      </c>
    </row>
    <row r="159" spans="1:2" ht="30">
      <c r="A159" s="52" t="s">
        <v>360</v>
      </c>
      <c r="B159" s="52">
        <v>30</v>
      </c>
    </row>
    <row r="160" spans="1:2" ht="30">
      <c r="A160" s="52" t="s">
        <v>361</v>
      </c>
      <c r="B160" s="52">
        <v>1</v>
      </c>
    </row>
    <row r="161" spans="1:2" ht="30">
      <c r="A161" s="52" t="s">
        <v>362</v>
      </c>
      <c r="B161" s="52">
        <v>0.2</v>
      </c>
    </row>
    <row r="162" spans="1:2" ht="30">
      <c r="A162" s="52" t="s">
        <v>349</v>
      </c>
      <c r="B162" s="52">
        <v>0</v>
      </c>
    </row>
    <row r="163" spans="1:2" ht="60">
      <c r="A163" s="52" t="s">
        <v>364</v>
      </c>
      <c r="B163" s="52">
        <v>0.8</v>
      </c>
    </row>
    <row r="164" spans="1:2" ht="45">
      <c r="A164" s="52" t="s">
        <v>366</v>
      </c>
      <c r="B164" s="52">
        <v>0</v>
      </c>
    </row>
    <row r="165" spans="1:2" ht="75">
      <c r="A165" s="52" t="s">
        <v>367</v>
      </c>
      <c r="B165" s="52">
        <v>1</v>
      </c>
    </row>
    <row r="166" spans="1:2" ht="75">
      <c r="A166" s="52" t="s">
        <v>368</v>
      </c>
      <c r="B166" s="52">
        <v>1</v>
      </c>
    </row>
    <row r="167" spans="1:2" ht="90">
      <c r="A167" s="52" t="s">
        <v>369</v>
      </c>
      <c r="B167" s="52">
        <v>1</v>
      </c>
    </row>
  </sheetData>
  <sheetProtection/>
  <mergeCells count="19">
    <mergeCell ref="Q27:Q29"/>
    <mergeCell ref="G27:G29"/>
    <mergeCell ref="H27:H29"/>
    <mergeCell ref="I27:I29"/>
    <mergeCell ref="J27:J29"/>
    <mergeCell ref="K27:K29"/>
    <mergeCell ref="L27:L29"/>
    <mergeCell ref="A27:A29"/>
    <mergeCell ref="B27:B29"/>
    <mergeCell ref="C27:C29"/>
    <mergeCell ref="D27:D29"/>
    <mergeCell ref="E27:E29"/>
    <mergeCell ref="F27:F29"/>
    <mergeCell ref="A15:A16"/>
    <mergeCell ref="B15:B16"/>
    <mergeCell ref="C15:C16"/>
    <mergeCell ref="E15:E16"/>
    <mergeCell ref="F15:F16"/>
    <mergeCell ref="G15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10">
      <selection activeCell="I12" sqref="I12:M22"/>
    </sheetView>
  </sheetViews>
  <sheetFormatPr defaultColWidth="9.140625" defaultRowHeight="15"/>
  <cols>
    <col min="3" max="3" width="18.421875" style="0" customWidth="1"/>
    <col min="5" max="7" width="18.7109375" style="0" customWidth="1"/>
    <col min="9" max="9" width="15.57421875" style="0" customWidth="1"/>
  </cols>
  <sheetData>
    <row r="1" ht="15">
      <c r="A1" s="46" t="s">
        <v>612</v>
      </c>
    </row>
    <row r="3" ht="23.25">
      <c r="A3" s="47" t="s">
        <v>515</v>
      </c>
    </row>
    <row r="5" ht="15">
      <c r="A5" s="48" t="s">
        <v>516</v>
      </c>
    </row>
    <row r="7" ht="23.25">
      <c r="A7" s="47" t="s">
        <v>613</v>
      </c>
    </row>
    <row r="9" ht="18">
      <c r="A9" s="49" t="s">
        <v>614</v>
      </c>
    </row>
    <row r="11" ht="13.5" customHeight="1">
      <c r="A11" s="50" t="s">
        <v>615</v>
      </c>
    </row>
    <row r="12" spans="10:13" ht="13.5" customHeight="1">
      <c r="J12">
        <v>1</v>
      </c>
      <c r="K12">
        <v>2</v>
      </c>
      <c r="L12">
        <v>3</v>
      </c>
      <c r="M12" t="s">
        <v>691</v>
      </c>
    </row>
    <row r="13" spans="1:13" ht="13.5" customHeight="1">
      <c r="A13" t="s">
        <v>4</v>
      </c>
      <c r="I13" t="s">
        <v>685</v>
      </c>
      <c r="J13">
        <v>500</v>
      </c>
      <c r="K13">
        <v>136</v>
      </c>
      <c r="L13">
        <v>136</v>
      </c>
      <c r="M13">
        <f>SUM(J13:L13)</f>
        <v>772</v>
      </c>
    </row>
    <row r="14" spans="9:13" ht="13.5" customHeight="1">
      <c r="I14" t="s">
        <v>686</v>
      </c>
      <c r="J14">
        <v>492</v>
      </c>
      <c r="K14">
        <v>481</v>
      </c>
      <c r="L14">
        <v>474</v>
      </c>
      <c r="M14">
        <f aca="true" t="shared" si="0" ref="M14:M22">SUM(J14:L14)</f>
        <v>1447</v>
      </c>
    </row>
    <row r="15" spans="1:13" ht="13.5" customHeight="1">
      <c r="A15" s="70" t="s">
        <v>5</v>
      </c>
      <c r="B15" s="70" t="s">
        <v>6</v>
      </c>
      <c r="C15" s="70" t="s">
        <v>7</v>
      </c>
      <c r="D15" s="45" t="s">
        <v>8</v>
      </c>
      <c r="E15" s="70" t="s">
        <v>10</v>
      </c>
      <c r="F15" s="70" t="s">
        <v>11</v>
      </c>
      <c r="G15" s="70" t="s">
        <v>12</v>
      </c>
      <c r="I15" t="s">
        <v>687</v>
      </c>
      <c r="J15">
        <v>287</v>
      </c>
      <c r="K15">
        <v>252</v>
      </c>
      <c r="L15">
        <v>192</v>
      </c>
      <c r="M15">
        <f t="shared" si="0"/>
        <v>731</v>
      </c>
    </row>
    <row r="16" spans="1:13" ht="13.5" customHeight="1">
      <c r="A16" s="70"/>
      <c r="B16" s="70"/>
      <c r="C16" s="70"/>
      <c r="D16" s="45" t="s">
        <v>9</v>
      </c>
      <c r="E16" s="70"/>
      <c r="F16" s="70"/>
      <c r="G16" s="70"/>
      <c r="I16" t="s">
        <v>688</v>
      </c>
      <c r="J16">
        <v>248</v>
      </c>
      <c r="M16">
        <f t="shared" si="0"/>
        <v>248</v>
      </c>
    </row>
    <row r="17" spans="1:13" ht="13.5" customHeight="1">
      <c r="A17" s="52" t="s">
        <v>616</v>
      </c>
      <c r="B17" s="53" t="s">
        <v>13</v>
      </c>
      <c r="C17" s="52" t="s">
        <v>586</v>
      </c>
      <c r="D17" s="52">
        <v>1000</v>
      </c>
      <c r="E17" s="52" t="s">
        <v>587</v>
      </c>
      <c r="F17" s="52" t="s">
        <v>617</v>
      </c>
      <c r="G17" s="52" t="s">
        <v>249</v>
      </c>
      <c r="I17" t="s">
        <v>689</v>
      </c>
      <c r="J17">
        <v>225</v>
      </c>
      <c r="K17">
        <v>139</v>
      </c>
      <c r="L17">
        <v>136</v>
      </c>
      <c r="M17">
        <f t="shared" si="0"/>
        <v>500</v>
      </c>
    </row>
    <row r="18" spans="1:13" ht="13.5" customHeight="1">
      <c r="A18" s="52">
        <v>2</v>
      </c>
      <c r="B18" s="53" t="s">
        <v>618</v>
      </c>
      <c r="C18" s="52" t="s">
        <v>619</v>
      </c>
      <c r="D18" s="52">
        <v>400</v>
      </c>
      <c r="E18" s="52" t="s">
        <v>620</v>
      </c>
      <c r="F18" s="52" t="s">
        <v>617</v>
      </c>
      <c r="G18" s="52" t="s">
        <v>249</v>
      </c>
      <c r="I18" t="s">
        <v>96</v>
      </c>
      <c r="M18">
        <f t="shared" si="0"/>
        <v>0</v>
      </c>
    </row>
    <row r="19" spans="1:13" ht="13.5" customHeight="1">
      <c r="A19" s="52">
        <v>3</v>
      </c>
      <c r="B19" s="53" t="s">
        <v>621</v>
      </c>
      <c r="C19" s="52" t="s">
        <v>622</v>
      </c>
      <c r="D19" s="52">
        <v>400</v>
      </c>
      <c r="E19" s="52" t="s">
        <v>623</v>
      </c>
      <c r="F19" s="52" t="s">
        <v>617</v>
      </c>
      <c r="G19" s="52" t="s">
        <v>249</v>
      </c>
      <c r="I19" t="s">
        <v>690</v>
      </c>
      <c r="M19">
        <f t="shared" si="0"/>
        <v>0</v>
      </c>
    </row>
    <row r="20" spans="1:13" ht="13.5" customHeight="1">
      <c r="A20" s="52">
        <v>4</v>
      </c>
      <c r="B20" s="53" t="s">
        <v>624</v>
      </c>
      <c r="C20" s="52" t="s">
        <v>590</v>
      </c>
      <c r="D20" s="52">
        <v>400</v>
      </c>
      <c r="E20" s="52" t="s">
        <v>591</v>
      </c>
      <c r="F20" s="52" t="s">
        <v>617</v>
      </c>
      <c r="G20" s="52" t="s">
        <v>249</v>
      </c>
      <c r="I20" t="s">
        <v>278</v>
      </c>
      <c r="J20">
        <v>498</v>
      </c>
      <c r="K20">
        <v>456</v>
      </c>
      <c r="L20">
        <v>136</v>
      </c>
      <c r="M20">
        <f t="shared" si="0"/>
        <v>1090</v>
      </c>
    </row>
    <row r="21" spans="1:13" ht="13.5" customHeight="1">
      <c r="A21" s="52">
        <v>5</v>
      </c>
      <c r="B21" s="53" t="s">
        <v>625</v>
      </c>
      <c r="C21" s="52" t="s">
        <v>622</v>
      </c>
      <c r="D21" s="52">
        <v>400</v>
      </c>
      <c r="E21" s="52" t="s">
        <v>623</v>
      </c>
      <c r="F21" s="52" t="s">
        <v>617</v>
      </c>
      <c r="G21" s="52" t="s">
        <v>249</v>
      </c>
      <c r="I21" t="s">
        <v>692</v>
      </c>
      <c r="J21">
        <v>323</v>
      </c>
      <c r="K21">
        <v>163</v>
      </c>
      <c r="L21">
        <v>150</v>
      </c>
      <c r="M21">
        <f t="shared" si="0"/>
        <v>636</v>
      </c>
    </row>
    <row r="22" spans="1:13" ht="13.5" customHeight="1">
      <c r="A22" s="52">
        <v>6</v>
      </c>
      <c r="B22" s="53" t="s">
        <v>626</v>
      </c>
      <c r="C22" s="52" t="s">
        <v>590</v>
      </c>
      <c r="D22" s="52">
        <v>400</v>
      </c>
      <c r="E22" s="52" t="s">
        <v>591</v>
      </c>
      <c r="F22" s="52" t="s">
        <v>617</v>
      </c>
      <c r="G22" s="52" t="s">
        <v>249</v>
      </c>
      <c r="I22" s="68" t="s">
        <v>693</v>
      </c>
      <c r="M22">
        <f t="shared" si="0"/>
        <v>0</v>
      </c>
    </row>
    <row r="23" spans="1:7" ht="13.5" customHeight="1">
      <c r="A23" s="52">
        <v>7</v>
      </c>
      <c r="B23" s="53" t="s">
        <v>627</v>
      </c>
      <c r="C23" s="52" t="s">
        <v>601</v>
      </c>
      <c r="D23" s="52">
        <v>400</v>
      </c>
      <c r="E23" s="52" t="s">
        <v>602</v>
      </c>
      <c r="F23" s="52" t="s">
        <v>617</v>
      </c>
      <c r="G23" s="52" t="s">
        <v>249</v>
      </c>
    </row>
    <row r="24" spans="1:7" ht="13.5" customHeight="1">
      <c r="A24" s="52">
        <v>8</v>
      </c>
      <c r="B24" s="53" t="s">
        <v>628</v>
      </c>
      <c r="C24" s="52" t="s">
        <v>619</v>
      </c>
      <c r="D24" s="52">
        <v>400</v>
      </c>
      <c r="E24" s="52" t="s">
        <v>620</v>
      </c>
      <c r="F24" s="52" t="s">
        <v>617</v>
      </c>
      <c r="G24" s="52" t="s">
        <v>249</v>
      </c>
    </row>
    <row r="25" spans="1:7" ht="13.5" customHeight="1">
      <c r="A25" s="52" t="s">
        <v>136</v>
      </c>
      <c r="B25" s="53" t="s">
        <v>629</v>
      </c>
      <c r="C25" s="52" t="s">
        <v>604</v>
      </c>
      <c r="D25" s="52">
        <v>400</v>
      </c>
      <c r="E25" s="52" t="s">
        <v>605</v>
      </c>
      <c r="F25" s="52" t="s">
        <v>617</v>
      </c>
      <c r="G25" s="52" t="s">
        <v>249</v>
      </c>
    </row>
    <row r="28" spans="1:17" ht="15">
      <c r="A28" s="70" t="s">
        <v>42</v>
      </c>
      <c r="B28" s="70" t="s">
        <v>7</v>
      </c>
      <c r="C28" s="70" t="s">
        <v>43</v>
      </c>
      <c r="D28" s="70"/>
      <c r="E28" s="70" t="s">
        <v>44</v>
      </c>
      <c r="F28" s="70" t="s">
        <v>45</v>
      </c>
      <c r="G28" s="70" t="s">
        <v>46</v>
      </c>
      <c r="H28" s="70" t="s">
        <v>47</v>
      </c>
      <c r="I28" s="70" t="s">
        <v>48</v>
      </c>
      <c r="J28" s="70" t="s">
        <v>49</v>
      </c>
      <c r="K28" s="70" t="s">
        <v>50</v>
      </c>
      <c r="L28" s="70" t="s">
        <v>6</v>
      </c>
      <c r="M28" s="45" t="s">
        <v>6</v>
      </c>
      <c r="N28" s="45" t="s">
        <v>52</v>
      </c>
      <c r="O28" s="45" t="s">
        <v>49</v>
      </c>
      <c r="P28" s="45" t="s">
        <v>53</v>
      </c>
      <c r="Q28" s="70" t="s">
        <v>55</v>
      </c>
    </row>
    <row r="29" spans="1:17" ht="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45" t="s">
        <v>51</v>
      </c>
      <c r="N29" s="45" t="s">
        <v>51</v>
      </c>
      <c r="O29" s="45" t="s">
        <v>51</v>
      </c>
      <c r="P29" s="45" t="s">
        <v>54</v>
      </c>
      <c r="Q29" s="70"/>
    </row>
    <row r="30" spans="1:17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45"/>
      <c r="N30" s="45"/>
      <c r="O30" s="45"/>
      <c r="P30" s="45" t="s">
        <v>51</v>
      </c>
      <c r="Q30" s="70"/>
    </row>
    <row r="31" spans="1:18" ht="15" customHeight="1">
      <c r="A31" s="53">
        <v>1</v>
      </c>
      <c r="B31" s="52">
        <v>17</v>
      </c>
      <c r="C31" s="52" t="s">
        <v>229</v>
      </c>
      <c r="D31" s="52" t="s">
        <v>57</v>
      </c>
      <c r="E31" s="52"/>
      <c r="F31" s="52" t="s">
        <v>397</v>
      </c>
      <c r="G31" s="52" t="s">
        <v>231</v>
      </c>
      <c r="H31" s="54">
        <v>0.6176736111111111</v>
      </c>
      <c r="I31" s="54">
        <v>0.6605902777777778</v>
      </c>
      <c r="J31" s="54">
        <v>0.042916666666666665</v>
      </c>
      <c r="K31" s="52">
        <v>22.2</v>
      </c>
      <c r="L31" s="53">
        <v>22.86</v>
      </c>
      <c r="M31" s="53">
        <v>327</v>
      </c>
      <c r="N31" s="53">
        <v>28.3</v>
      </c>
      <c r="O31" s="53">
        <v>120.6</v>
      </c>
      <c r="P31" s="53">
        <v>12.3</v>
      </c>
      <c r="Q31" s="53">
        <v>488</v>
      </c>
      <c r="R31" s="53">
        <v>500</v>
      </c>
    </row>
    <row r="32" spans="1:18" ht="15" customHeight="1">
      <c r="A32" s="53">
        <v>2</v>
      </c>
      <c r="B32" s="52">
        <v>148</v>
      </c>
      <c r="C32" s="52" t="s">
        <v>270</v>
      </c>
      <c r="D32" s="52" t="s">
        <v>57</v>
      </c>
      <c r="E32" s="52" t="s">
        <v>66</v>
      </c>
      <c r="F32" s="52" t="s">
        <v>397</v>
      </c>
      <c r="G32" s="52"/>
      <c r="H32" s="54">
        <v>0.6158217592592593</v>
      </c>
      <c r="I32" s="54">
        <v>0.6602314814814815</v>
      </c>
      <c r="J32" s="54">
        <v>0.044409722222222225</v>
      </c>
      <c r="K32" s="52">
        <v>21.4</v>
      </c>
      <c r="L32" s="53">
        <v>22.86</v>
      </c>
      <c r="M32" s="53">
        <v>327</v>
      </c>
      <c r="N32" s="53">
        <v>29.6</v>
      </c>
      <c r="O32" s="53">
        <v>107.6</v>
      </c>
      <c r="P32" s="53">
        <v>21.6</v>
      </c>
      <c r="Q32" s="53">
        <v>486</v>
      </c>
      <c r="R32">
        <f>(Q32*500)/488</f>
        <v>497.95081967213116</v>
      </c>
    </row>
    <row r="33" spans="1:18" ht="15" customHeight="1">
      <c r="A33" s="53">
        <v>3</v>
      </c>
      <c r="B33" s="52">
        <v>81</v>
      </c>
      <c r="C33" s="52" t="s">
        <v>65</v>
      </c>
      <c r="D33" s="52" t="s">
        <v>57</v>
      </c>
      <c r="E33" s="52" t="s">
        <v>66</v>
      </c>
      <c r="F33" s="52" t="s">
        <v>397</v>
      </c>
      <c r="G33" s="52" t="s">
        <v>405</v>
      </c>
      <c r="H33" s="54">
        <v>0.6155555555555555</v>
      </c>
      <c r="I33" s="54">
        <v>0.6602546296296297</v>
      </c>
      <c r="J33" s="54">
        <v>0.04469907407407408</v>
      </c>
      <c r="K33" s="52">
        <v>21.3</v>
      </c>
      <c r="L33" s="53">
        <v>22.86</v>
      </c>
      <c r="M33" s="53">
        <v>327</v>
      </c>
      <c r="N33" s="53">
        <v>30.2</v>
      </c>
      <c r="O33" s="53">
        <v>106.1</v>
      </c>
      <c r="P33" s="53">
        <v>16.3</v>
      </c>
      <c r="Q33" s="53">
        <v>480</v>
      </c>
      <c r="R33" s="58">
        <f aca="true" t="shared" si="1" ref="R33:R60">(Q33*500)/488</f>
        <v>491.8032786885246</v>
      </c>
    </row>
    <row r="34" spans="1:18" ht="15" customHeight="1">
      <c r="A34" s="53">
        <v>4</v>
      </c>
      <c r="B34" s="52">
        <v>311</v>
      </c>
      <c r="C34" s="52" t="s">
        <v>85</v>
      </c>
      <c r="D34" s="52" t="s">
        <v>57</v>
      </c>
      <c r="E34" s="52" t="s">
        <v>58</v>
      </c>
      <c r="F34" s="52" t="s">
        <v>607</v>
      </c>
      <c r="G34" s="52"/>
      <c r="H34" s="54">
        <v>0.6181597222222223</v>
      </c>
      <c r="I34" s="54">
        <v>0.6624652777777778</v>
      </c>
      <c r="J34" s="54">
        <v>0.04430555555555555</v>
      </c>
      <c r="K34" s="52">
        <v>21.5</v>
      </c>
      <c r="L34" s="53">
        <v>22.86</v>
      </c>
      <c r="M34" s="53">
        <v>327</v>
      </c>
      <c r="N34" s="53">
        <v>26.8</v>
      </c>
      <c r="O34" s="53">
        <v>108.2</v>
      </c>
      <c r="P34" s="53">
        <v>7.2</v>
      </c>
      <c r="Q34" s="53">
        <v>469</v>
      </c>
      <c r="R34" s="58">
        <f t="shared" si="1"/>
        <v>480.5327868852459</v>
      </c>
    </row>
    <row r="35" spans="1:18" ht="15" customHeight="1">
      <c r="A35" s="53">
        <v>5</v>
      </c>
      <c r="B35" s="52">
        <v>5</v>
      </c>
      <c r="C35" s="52" t="s">
        <v>268</v>
      </c>
      <c r="D35" s="52" t="s">
        <v>57</v>
      </c>
      <c r="E35" s="52"/>
      <c r="F35" s="52" t="s">
        <v>630</v>
      </c>
      <c r="G35" s="52" t="s">
        <v>269</v>
      </c>
      <c r="H35" s="54">
        <v>0.6155902777777778</v>
      </c>
      <c r="I35" s="54">
        <v>0.6606712962962963</v>
      </c>
      <c r="J35" s="54">
        <v>0.04508101851851851</v>
      </c>
      <c r="K35" s="52">
        <v>21.1</v>
      </c>
      <c r="L35" s="53">
        <v>22.86</v>
      </c>
      <c r="M35" s="53">
        <v>327</v>
      </c>
      <c r="N35" s="53">
        <v>23.2</v>
      </c>
      <c r="O35" s="53">
        <v>104</v>
      </c>
      <c r="P35" s="53">
        <v>9.2</v>
      </c>
      <c r="Q35" s="53">
        <v>463</v>
      </c>
      <c r="R35" s="58">
        <f t="shared" si="1"/>
        <v>474.38524590163934</v>
      </c>
    </row>
    <row r="36" spans="1:18" ht="15" customHeight="1">
      <c r="A36" s="53">
        <v>6</v>
      </c>
      <c r="B36" s="52">
        <v>545</v>
      </c>
      <c r="C36" s="52" t="s">
        <v>97</v>
      </c>
      <c r="D36" s="52" t="s">
        <v>57</v>
      </c>
      <c r="E36" s="52"/>
      <c r="F36" s="52" t="s">
        <v>540</v>
      </c>
      <c r="G36" s="52" t="s">
        <v>278</v>
      </c>
      <c r="H36" s="54">
        <v>0.6147916666666667</v>
      </c>
      <c r="I36" s="54">
        <v>0.6641087962962963</v>
      </c>
      <c r="J36" s="54">
        <v>0.049317129629629634</v>
      </c>
      <c r="K36" s="52">
        <v>19.3</v>
      </c>
      <c r="L36" s="53">
        <v>22.86</v>
      </c>
      <c r="M36" s="53">
        <v>327</v>
      </c>
      <c r="N36" s="53">
        <v>25.6</v>
      </c>
      <c r="O36" s="53">
        <v>86.3</v>
      </c>
      <c r="P36" s="53">
        <v>5.7</v>
      </c>
      <c r="Q36" s="53">
        <v>445</v>
      </c>
      <c r="R36" s="58">
        <f t="shared" si="1"/>
        <v>455.94262295081967</v>
      </c>
    </row>
    <row r="37" spans="1:18" ht="15" customHeight="1">
      <c r="A37" s="53">
        <v>7</v>
      </c>
      <c r="B37" s="52">
        <v>140</v>
      </c>
      <c r="C37" s="52" t="s">
        <v>289</v>
      </c>
      <c r="D37" s="52" t="s">
        <v>57</v>
      </c>
      <c r="E37" s="52" t="s">
        <v>66</v>
      </c>
      <c r="F37" s="52" t="s">
        <v>290</v>
      </c>
      <c r="G37" s="52"/>
      <c r="H37" s="54">
        <v>0.6171875</v>
      </c>
      <c r="I37" s="54">
        <v>0.6744097222222223</v>
      </c>
      <c r="J37" s="54">
        <v>0.05722222222222222</v>
      </c>
      <c r="K37" s="52">
        <v>16.6</v>
      </c>
      <c r="L37" s="53">
        <v>22.86</v>
      </c>
      <c r="M37" s="53">
        <v>327</v>
      </c>
      <c r="N37" s="53">
        <v>19.8</v>
      </c>
      <c r="O37" s="53">
        <v>62.1</v>
      </c>
      <c r="P37" s="53">
        <v>4.9</v>
      </c>
      <c r="Q37" s="53">
        <v>414</v>
      </c>
      <c r="R37" s="58">
        <f t="shared" si="1"/>
        <v>424.1803278688525</v>
      </c>
    </row>
    <row r="38" spans="1:18" ht="15" customHeight="1">
      <c r="A38" s="53">
        <v>11</v>
      </c>
      <c r="B38" s="52">
        <v>605</v>
      </c>
      <c r="C38" s="52" t="s">
        <v>488</v>
      </c>
      <c r="D38" s="52" t="s">
        <v>57</v>
      </c>
      <c r="E38" s="52" t="s">
        <v>66</v>
      </c>
      <c r="F38" s="52" t="s">
        <v>172</v>
      </c>
      <c r="G38" s="52"/>
      <c r="H38" s="54">
        <v>0.6157754629629629</v>
      </c>
      <c r="I38" s="52"/>
      <c r="J38" s="52"/>
      <c r="K38" s="52"/>
      <c r="L38" s="53">
        <v>19.3</v>
      </c>
      <c r="M38" s="53">
        <v>299.5</v>
      </c>
      <c r="N38" s="53">
        <v>17.5</v>
      </c>
      <c r="O38" s="53"/>
      <c r="P38" s="53"/>
      <c r="Q38" s="53">
        <v>317</v>
      </c>
      <c r="R38" s="58">
        <f t="shared" si="1"/>
        <v>324.7950819672131</v>
      </c>
    </row>
    <row r="39" spans="1:18" ht="15" customHeight="1">
      <c r="A39" s="53">
        <v>15</v>
      </c>
      <c r="B39" s="52">
        <v>303</v>
      </c>
      <c r="C39" s="52" t="s">
        <v>121</v>
      </c>
      <c r="D39" s="52" t="s">
        <v>57</v>
      </c>
      <c r="E39" s="52" t="s">
        <v>66</v>
      </c>
      <c r="F39" s="52" t="s">
        <v>299</v>
      </c>
      <c r="G39" s="52" t="s">
        <v>123</v>
      </c>
      <c r="H39" s="54">
        <v>0.6162847222222222</v>
      </c>
      <c r="I39" s="52"/>
      <c r="J39" s="52"/>
      <c r="K39" s="52"/>
      <c r="L39" s="53">
        <v>19.29</v>
      </c>
      <c r="M39" s="53">
        <v>299.3</v>
      </c>
      <c r="N39" s="53">
        <v>15.3</v>
      </c>
      <c r="O39" s="53"/>
      <c r="P39" s="53"/>
      <c r="Q39" s="53">
        <v>315</v>
      </c>
      <c r="R39" s="58">
        <f t="shared" si="1"/>
        <v>322.74590163934425</v>
      </c>
    </row>
    <row r="40" spans="1:18" ht="15" customHeight="1">
      <c r="A40" s="53">
        <v>17</v>
      </c>
      <c r="B40" s="52">
        <v>992</v>
      </c>
      <c r="C40" s="52" t="s">
        <v>105</v>
      </c>
      <c r="D40" s="52" t="s">
        <v>57</v>
      </c>
      <c r="E40" s="52" t="s">
        <v>66</v>
      </c>
      <c r="F40" s="52" t="s">
        <v>608</v>
      </c>
      <c r="G40" s="52" t="s">
        <v>609</v>
      </c>
      <c r="H40" s="54">
        <v>0.6194560185185185</v>
      </c>
      <c r="I40" s="52"/>
      <c r="J40" s="52"/>
      <c r="K40" s="52"/>
      <c r="L40" s="53">
        <v>17.61</v>
      </c>
      <c r="M40" s="53">
        <v>270.3</v>
      </c>
      <c r="N40" s="53">
        <v>9.7</v>
      </c>
      <c r="O40" s="53"/>
      <c r="P40" s="53"/>
      <c r="Q40" s="53">
        <v>280</v>
      </c>
      <c r="R40" s="58">
        <f t="shared" si="1"/>
        <v>286.88524590163934</v>
      </c>
    </row>
    <row r="41" spans="1:18" ht="15" customHeight="1">
      <c r="A41" s="53">
        <v>19</v>
      </c>
      <c r="B41" s="52">
        <v>523</v>
      </c>
      <c r="C41" s="52" t="s">
        <v>78</v>
      </c>
      <c r="D41" s="52" t="s">
        <v>57</v>
      </c>
      <c r="E41" s="52" t="s">
        <v>66</v>
      </c>
      <c r="F41" s="52" t="s">
        <v>536</v>
      </c>
      <c r="G41" s="52" t="s">
        <v>537</v>
      </c>
      <c r="H41" s="54">
        <v>0.6141550925925926</v>
      </c>
      <c r="I41" s="52"/>
      <c r="J41" s="52"/>
      <c r="K41" s="52"/>
      <c r="L41" s="53">
        <v>15.3</v>
      </c>
      <c r="M41" s="53">
        <v>233.6</v>
      </c>
      <c r="N41" s="53">
        <v>12.4</v>
      </c>
      <c r="O41" s="53"/>
      <c r="P41" s="53"/>
      <c r="Q41" s="53">
        <v>246</v>
      </c>
      <c r="R41" s="58">
        <f t="shared" si="1"/>
        <v>252.04918032786884</v>
      </c>
    </row>
    <row r="42" spans="1:18" ht="15" customHeight="1">
      <c r="A42" s="53">
        <v>20</v>
      </c>
      <c r="B42" s="52">
        <v>748</v>
      </c>
      <c r="C42" s="52" t="s">
        <v>100</v>
      </c>
      <c r="D42" s="52" t="s">
        <v>57</v>
      </c>
      <c r="E42" s="52" t="s">
        <v>66</v>
      </c>
      <c r="F42" s="52" t="s">
        <v>290</v>
      </c>
      <c r="G42" s="52"/>
      <c r="H42" s="54">
        <v>0.6152777777777778</v>
      </c>
      <c r="I42" s="52"/>
      <c r="J42" s="52"/>
      <c r="K42" s="52"/>
      <c r="L42" s="53">
        <v>15.05</v>
      </c>
      <c r="M42" s="53">
        <v>230.2</v>
      </c>
      <c r="N42" s="53">
        <v>11.9</v>
      </c>
      <c r="O42" s="53"/>
      <c r="P42" s="53"/>
      <c r="Q42" s="53">
        <v>242</v>
      </c>
      <c r="R42" s="58">
        <f t="shared" si="1"/>
        <v>247.95081967213116</v>
      </c>
    </row>
    <row r="43" spans="1:18" ht="15" customHeight="1">
      <c r="A43" s="53">
        <v>21</v>
      </c>
      <c r="B43" s="52">
        <v>58</v>
      </c>
      <c r="C43" s="52" t="s">
        <v>276</v>
      </c>
      <c r="D43" s="52" t="s">
        <v>57</v>
      </c>
      <c r="E43" s="52" t="s">
        <v>66</v>
      </c>
      <c r="F43" s="52" t="s">
        <v>91</v>
      </c>
      <c r="G43" s="52" t="s">
        <v>88</v>
      </c>
      <c r="H43" s="54">
        <v>0.6188425925925926</v>
      </c>
      <c r="I43" s="52"/>
      <c r="J43" s="52"/>
      <c r="K43" s="52"/>
      <c r="L43" s="53">
        <v>13.72</v>
      </c>
      <c r="M43" s="53">
        <v>213.4</v>
      </c>
      <c r="N43" s="53">
        <v>6.6</v>
      </c>
      <c r="O43" s="53"/>
      <c r="P43" s="53"/>
      <c r="Q43" s="53">
        <v>220</v>
      </c>
      <c r="R43" s="58">
        <f t="shared" si="1"/>
        <v>225.40983606557376</v>
      </c>
    </row>
    <row r="44" spans="1:18" ht="15" customHeight="1">
      <c r="A44" s="53">
        <v>23</v>
      </c>
      <c r="B44" s="52">
        <v>10</v>
      </c>
      <c r="C44" s="52" t="s">
        <v>110</v>
      </c>
      <c r="D44" s="52" t="s">
        <v>57</v>
      </c>
      <c r="E44" s="52" t="s">
        <v>66</v>
      </c>
      <c r="F44" s="52" t="s">
        <v>290</v>
      </c>
      <c r="G44" s="52"/>
      <c r="H44" s="54">
        <v>0.6156018518518519</v>
      </c>
      <c r="I44" s="52"/>
      <c r="J44" s="52"/>
      <c r="K44" s="52"/>
      <c r="L44" s="53">
        <v>10.86</v>
      </c>
      <c r="M44" s="53">
        <v>183.2</v>
      </c>
      <c r="N44" s="53">
        <v>3.6</v>
      </c>
      <c r="O44" s="53"/>
      <c r="P44" s="53"/>
      <c r="Q44" s="53">
        <v>187</v>
      </c>
      <c r="R44" s="58">
        <f t="shared" si="1"/>
        <v>191.5983606557377</v>
      </c>
    </row>
    <row r="45" spans="1:18" ht="15" customHeight="1">
      <c r="A45" s="53">
        <v>23</v>
      </c>
      <c r="B45" s="52">
        <v>7</v>
      </c>
      <c r="C45" s="52" t="s">
        <v>80</v>
      </c>
      <c r="D45" s="52" t="s">
        <v>57</v>
      </c>
      <c r="E45" s="52" t="s">
        <v>66</v>
      </c>
      <c r="F45" s="52" t="s">
        <v>538</v>
      </c>
      <c r="G45" s="52" t="s">
        <v>82</v>
      </c>
      <c r="H45" s="54">
        <v>0.6137847222222222</v>
      </c>
      <c r="I45" s="52"/>
      <c r="J45" s="52"/>
      <c r="K45" s="52"/>
      <c r="L45" s="53">
        <v>10.77</v>
      </c>
      <c r="M45" s="53">
        <v>182.2</v>
      </c>
      <c r="N45" s="53">
        <v>4.6</v>
      </c>
      <c r="O45" s="53"/>
      <c r="P45" s="53"/>
      <c r="Q45" s="53">
        <v>187</v>
      </c>
      <c r="R45" s="58">
        <f t="shared" si="1"/>
        <v>191.5983606557377</v>
      </c>
    </row>
    <row r="46" spans="1:18" ht="15" customHeight="1">
      <c r="A46" s="53">
        <v>26</v>
      </c>
      <c r="B46" s="52">
        <v>1232</v>
      </c>
      <c r="C46" s="52" t="s">
        <v>92</v>
      </c>
      <c r="D46" s="52" t="s">
        <v>57</v>
      </c>
      <c r="E46" s="52" t="s">
        <v>66</v>
      </c>
      <c r="F46" s="52" t="s">
        <v>296</v>
      </c>
      <c r="G46" s="52"/>
      <c r="H46" s="54">
        <v>0.6098958333333333</v>
      </c>
      <c r="I46" s="52"/>
      <c r="J46" s="52"/>
      <c r="K46" s="52"/>
      <c r="L46" s="53">
        <v>8.77</v>
      </c>
      <c r="M46" s="53">
        <v>159</v>
      </c>
      <c r="N46" s="53">
        <v>0.1</v>
      </c>
      <c r="O46" s="53"/>
      <c r="P46" s="53"/>
      <c r="Q46" s="53">
        <v>159</v>
      </c>
      <c r="R46" s="58">
        <f t="shared" si="1"/>
        <v>162.90983606557376</v>
      </c>
    </row>
    <row r="47" spans="1:18" ht="15" customHeight="1">
      <c r="A47" s="53">
        <v>27</v>
      </c>
      <c r="B47" s="52">
        <v>171</v>
      </c>
      <c r="C47" s="52" t="s">
        <v>279</v>
      </c>
      <c r="D47" s="52" t="s">
        <v>57</v>
      </c>
      <c r="E47" s="52" t="s">
        <v>66</v>
      </c>
      <c r="F47" s="52" t="s">
        <v>280</v>
      </c>
      <c r="G47" s="52"/>
      <c r="H47" s="54">
        <v>0.615625</v>
      </c>
      <c r="I47" s="52"/>
      <c r="J47" s="52"/>
      <c r="K47" s="52"/>
      <c r="L47" s="53">
        <v>7.94</v>
      </c>
      <c r="M47" s="53">
        <v>147.7</v>
      </c>
      <c r="N47" s="53"/>
      <c r="O47" s="53"/>
      <c r="P47" s="53"/>
      <c r="Q47" s="53">
        <v>148</v>
      </c>
      <c r="R47" s="58">
        <f t="shared" si="1"/>
        <v>151.63934426229508</v>
      </c>
    </row>
    <row r="48" spans="1:18" ht="15" customHeight="1">
      <c r="A48" s="53">
        <v>28</v>
      </c>
      <c r="B48" s="52">
        <v>6</v>
      </c>
      <c r="C48" s="52" t="s">
        <v>272</v>
      </c>
      <c r="D48" s="52" t="s">
        <v>57</v>
      </c>
      <c r="E48" s="52" t="s">
        <v>66</v>
      </c>
      <c r="F48" s="52" t="s">
        <v>266</v>
      </c>
      <c r="G48" s="52" t="s">
        <v>273</v>
      </c>
      <c r="H48" s="54">
        <v>0.608738425925926</v>
      </c>
      <c r="I48" s="52"/>
      <c r="J48" s="52"/>
      <c r="K48" s="52"/>
      <c r="L48" s="53">
        <v>7.82</v>
      </c>
      <c r="M48" s="53">
        <v>146</v>
      </c>
      <c r="N48" s="53"/>
      <c r="O48" s="53"/>
      <c r="P48" s="53"/>
      <c r="Q48" s="53">
        <v>146</v>
      </c>
      <c r="R48" s="58">
        <f t="shared" si="1"/>
        <v>149.59016393442624</v>
      </c>
    </row>
    <row r="49" spans="1:18" ht="15" customHeight="1">
      <c r="A49" s="53">
        <v>31</v>
      </c>
      <c r="B49" s="52">
        <v>18</v>
      </c>
      <c r="C49" s="52" t="s">
        <v>174</v>
      </c>
      <c r="D49" s="52" t="s">
        <v>57</v>
      </c>
      <c r="E49" s="52" t="s">
        <v>66</v>
      </c>
      <c r="F49" s="52" t="s">
        <v>87</v>
      </c>
      <c r="G49" s="52"/>
      <c r="H49" s="54">
        <v>0.6295833333333333</v>
      </c>
      <c r="I49" s="52"/>
      <c r="J49" s="52"/>
      <c r="K49" s="52"/>
      <c r="L49" s="53">
        <v>7.14</v>
      </c>
      <c r="M49" s="53">
        <v>135.6</v>
      </c>
      <c r="N49" s="53"/>
      <c r="O49" s="53"/>
      <c r="P49" s="53"/>
      <c r="Q49" s="53">
        <v>136</v>
      </c>
      <c r="R49" s="58">
        <f t="shared" si="1"/>
        <v>139.34426229508196</v>
      </c>
    </row>
    <row r="50" spans="1:18" ht="15" customHeight="1">
      <c r="A50" s="53">
        <v>34</v>
      </c>
      <c r="B50" s="52">
        <v>511</v>
      </c>
      <c r="C50" s="52" t="s">
        <v>547</v>
      </c>
      <c r="D50" s="52" t="s">
        <v>57</v>
      </c>
      <c r="E50" s="52" t="s">
        <v>66</v>
      </c>
      <c r="F50" s="52" t="s">
        <v>87</v>
      </c>
      <c r="G50" s="52"/>
      <c r="H50" s="52"/>
      <c r="I50" s="52"/>
      <c r="J50" s="52"/>
      <c r="K50" s="52"/>
      <c r="L50" s="53">
        <v>7</v>
      </c>
      <c r="M50" s="53">
        <v>133</v>
      </c>
      <c r="N50" s="53"/>
      <c r="O50" s="53"/>
      <c r="P50" s="53"/>
      <c r="Q50" s="53">
        <v>133</v>
      </c>
      <c r="R50" s="58">
        <f t="shared" si="1"/>
        <v>136.2704918032787</v>
      </c>
    </row>
    <row r="51" spans="1:18" ht="15" customHeight="1">
      <c r="A51" s="53">
        <v>34</v>
      </c>
      <c r="B51" s="52">
        <v>1403</v>
      </c>
      <c r="C51" s="52" t="s">
        <v>226</v>
      </c>
      <c r="D51" s="52" t="s">
        <v>57</v>
      </c>
      <c r="E51" s="52" t="s">
        <v>66</v>
      </c>
      <c r="F51" s="52" t="s">
        <v>412</v>
      </c>
      <c r="G51" s="52" t="s">
        <v>228</v>
      </c>
      <c r="H51" s="52"/>
      <c r="I51" s="52"/>
      <c r="J51" s="52"/>
      <c r="K51" s="52"/>
      <c r="L51" s="53">
        <v>7</v>
      </c>
      <c r="M51" s="53">
        <v>133</v>
      </c>
      <c r="N51" s="53"/>
      <c r="O51" s="53"/>
      <c r="P51" s="53"/>
      <c r="Q51" s="53">
        <v>133</v>
      </c>
      <c r="R51" s="58">
        <f t="shared" si="1"/>
        <v>136.2704918032787</v>
      </c>
    </row>
    <row r="52" spans="1:18" ht="15" customHeight="1">
      <c r="A52" s="53">
        <v>34</v>
      </c>
      <c r="B52" s="52">
        <v>27</v>
      </c>
      <c r="C52" s="52" t="s">
        <v>86</v>
      </c>
      <c r="D52" s="52" t="s">
        <v>57</v>
      </c>
      <c r="E52" s="52" t="s">
        <v>66</v>
      </c>
      <c r="F52" s="52" t="s">
        <v>109</v>
      </c>
      <c r="G52" s="52" t="s">
        <v>88</v>
      </c>
      <c r="H52" s="54">
        <v>0.6114467592592593</v>
      </c>
      <c r="I52" s="52"/>
      <c r="J52" s="52"/>
      <c r="K52" s="52"/>
      <c r="L52" s="53">
        <v>7</v>
      </c>
      <c r="M52" s="53">
        <v>133</v>
      </c>
      <c r="N52" s="53"/>
      <c r="O52" s="53"/>
      <c r="P52" s="53"/>
      <c r="Q52" s="53">
        <v>133</v>
      </c>
      <c r="R52" s="58">
        <f t="shared" si="1"/>
        <v>136.2704918032787</v>
      </c>
    </row>
    <row r="53" spans="1:18" ht="15" customHeight="1">
      <c r="A53" s="53">
        <v>34</v>
      </c>
      <c r="B53" s="52">
        <v>714</v>
      </c>
      <c r="C53" s="52" t="s">
        <v>495</v>
      </c>
      <c r="D53" s="52" t="s">
        <v>57</v>
      </c>
      <c r="E53" s="52" t="s">
        <v>66</v>
      </c>
      <c r="F53" s="52" t="s">
        <v>109</v>
      </c>
      <c r="G53" s="52"/>
      <c r="H53" s="52"/>
      <c r="I53" s="52"/>
      <c r="J53" s="52"/>
      <c r="K53" s="52"/>
      <c r="L53" s="53">
        <v>7</v>
      </c>
      <c r="M53" s="53">
        <v>133</v>
      </c>
      <c r="N53" s="53"/>
      <c r="O53" s="53"/>
      <c r="P53" s="53"/>
      <c r="Q53" s="53">
        <v>133</v>
      </c>
      <c r="R53" s="58">
        <f t="shared" si="1"/>
        <v>136.2704918032787</v>
      </c>
    </row>
    <row r="54" spans="1:18" ht="15" customHeight="1">
      <c r="A54" s="53">
        <v>34</v>
      </c>
      <c r="B54" s="52">
        <v>29</v>
      </c>
      <c r="C54" s="52" t="s">
        <v>274</v>
      </c>
      <c r="D54" s="52" t="s">
        <v>57</v>
      </c>
      <c r="E54" s="52" t="s">
        <v>66</v>
      </c>
      <c r="F54" s="52" t="s">
        <v>59</v>
      </c>
      <c r="G54" s="52" t="s">
        <v>60</v>
      </c>
      <c r="H54" s="54">
        <v>0.6080208333333333</v>
      </c>
      <c r="I54" s="52"/>
      <c r="J54" s="52"/>
      <c r="K54" s="52"/>
      <c r="L54" s="53">
        <v>7</v>
      </c>
      <c r="M54" s="53">
        <v>133</v>
      </c>
      <c r="N54" s="53"/>
      <c r="O54" s="53"/>
      <c r="P54" s="53"/>
      <c r="Q54" s="53">
        <v>133</v>
      </c>
      <c r="R54" s="58">
        <f t="shared" si="1"/>
        <v>136.2704918032787</v>
      </c>
    </row>
    <row r="55" spans="1:18" ht="15" customHeight="1">
      <c r="A55" s="53">
        <v>34</v>
      </c>
      <c r="B55" s="52">
        <v>4</v>
      </c>
      <c r="C55" s="52" t="s">
        <v>271</v>
      </c>
      <c r="D55" s="52" t="s">
        <v>57</v>
      </c>
      <c r="E55" s="52" t="s">
        <v>66</v>
      </c>
      <c r="F55" s="52" t="s">
        <v>59</v>
      </c>
      <c r="G55" s="52" t="s">
        <v>64</v>
      </c>
      <c r="H55" s="52"/>
      <c r="I55" s="52"/>
      <c r="J55" s="52"/>
      <c r="K55" s="52"/>
      <c r="L55" s="53">
        <v>7</v>
      </c>
      <c r="M55" s="53">
        <v>133</v>
      </c>
      <c r="N55" s="53"/>
      <c r="O55" s="53"/>
      <c r="P55" s="53"/>
      <c r="Q55" s="53">
        <v>133</v>
      </c>
      <c r="R55" s="58">
        <f t="shared" si="1"/>
        <v>136.2704918032787</v>
      </c>
    </row>
    <row r="56" spans="1:18" ht="15" customHeight="1">
      <c r="A56" s="53">
        <v>34</v>
      </c>
      <c r="B56" s="52">
        <v>124</v>
      </c>
      <c r="C56" s="52" t="s">
        <v>541</v>
      </c>
      <c r="D56" s="52" t="s">
        <v>57</v>
      </c>
      <c r="E56" s="52" t="s">
        <v>66</v>
      </c>
      <c r="F56" s="52" t="s">
        <v>84</v>
      </c>
      <c r="G56" s="52"/>
      <c r="H56" s="52"/>
      <c r="I56" s="52"/>
      <c r="J56" s="52"/>
      <c r="K56" s="52"/>
      <c r="L56" s="53">
        <v>7</v>
      </c>
      <c r="M56" s="53">
        <v>133</v>
      </c>
      <c r="N56" s="53"/>
      <c r="O56" s="53"/>
      <c r="P56" s="53"/>
      <c r="Q56" s="53">
        <v>133</v>
      </c>
      <c r="R56" s="58">
        <f t="shared" si="1"/>
        <v>136.2704918032787</v>
      </c>
    </row>
    <row r="57" spans="1:18" ht="15" customHeight="1">
      <c r="A57" s="53">
        <v>34</v>
      </c>
      <c r="B57" s="52">
        <v>625</v>
      </c>
      <c r="C57" s="52" t="s">
        <v>544</v>
      </c>
      <c r="D57" s="52" t="s">
        <v>57</v>
      </c>
      <c r="E57" s="52" t="s">
        <v>66</v>
      </c>
      <c r="F57" s="52" t="s">
        <v>545</v>
      </c>
      <c r="G57" s="52" t="s">
        <v>546</v>
      </c>
      <c r="H57" s="54">
        <v>0.620011574074074</v>
      </c>
      <c r="I57" s="52"/>
      <c r="J57" s="52"/>
      <c r="K57" s="52"/>
      <c r="L57" s="53">
        <v>7</v>
      </c>
      <c r="M57" s="53">
        <v>133</v>
      </c>
      <c r="N57" s="53"/>
      <c r="O57" s="53"/>
      <c r="P57" s="53"/>
      <c r="Q57" s="53">
        <v>133</v>
      </c>
      <c r="R57" s="58">
        <f t="shared" si="1"/>
        <v>136.2704918032787</v>
      </c>
    </row>
    <row r="58" spans="1:18" ht="15" customHeight="1">
      <c r="A58" s="53">
        <v>34</v>
      </c>
      <c r="B58" s="52">
        <v>331</v>
      </c>
      <c r="C58" s="52" t="s">
        <v>281</v>
      </c>
      <c r="D58" s="52" t="s">
        <v>57</v>
      </c>
      <c r="E58" s="52" t="s">
        <v>66</v>
      </c>
      <c r="F58" s="52" t="s">
        <v>266</v>
      </c>
      <c r="G58" s="52" t="s">
        <v>282</v>
      </c>
      <c r="H58" s="52"/>
      <c r="I58" s="52"/>
      <c r="J58" s="52"/>
      <c r="K58" s="52"/>
      <c r="L58" s="53">
        <v>7</v>
      </c>
      <c r="M58" s="53">
        <v>133</v>
      </c>
      <c r="N58" s="53"/>
      <c r="O58" s="53"/>
      <c r="P58" s="53"/>
      <c r="Q58" s="53">
        <v>133</v>
      </c>
      <c r="R58" s="58">
        <f t="shared" si="1"/>
        <v>136.2704918032787</v>
      </c>
    </row>
    <row r="59" spans="1:18" ht="15" customHeight="1">
      <c r="A59" s="53">
        <v>34</v>
      </c>
      <c r="B59" s="52">
        <v>976</v>
      </c>
      <c r="C59" s="52" t="s">
        <v>114</v>
      </c>
      <c r="D59" s="52" t="s">
        <v>57</v>
      </c>
      <c r="E59" s="52" t="s">
        <v>66</v>
      </c>
      <c r="F59" s="52" t="s">
        <v>115</v>
      </c>
      <c r="G59" s="52"/>
      <c r="H59" s="52"/>
      <c r="I59" s="52"/>
      <c r="J59" s="52"/>
      <c r="K59" s="52"/>
      <c r="L59" s="53">
        <v>7</v>
      </c>
      <c r="M59" s="53">
        <v>133</v>
      </c>
      <c r="N59" s="53"/>
      <c r="O59" s="53"/>
      <c r="P59" s="53"/>
      <c r="Q59" s="53">
        <v>133</v>
      </c>
      <c r="R59" s="58">
        <f t="shared" si="1"/>
        <v>136.2704918032787</v>
      </c>
    </row>
    <row r="60" spans="1:18" ht="15" customHeight="1">
      <c r="A60" s="53">
        <v>34</v>
      </c>
      <c r="B60" s="52">
        <v>217</v>
      </c>
      <c r="C60" s="52" t="s">
        <v>112</v>
      </c>
      <c r="D60" s="52" t="s">
        <v>57</v>
      </c>
      <c r="E60" s="52" t="s">
        <v>66</v>
      </c>
      <c r="F60" s="52" t="s">
        <v>91</v>
      </c>
      <c r="G60" s="52"/>
      <c r="H60" s="52"/>
      <c r="I60" s="52"/>
      <c r="J60" s="52"/>
      <c r="K60" s="52"/>
      <c r="L60" s="53">
        <v>7</v>
      </c>
      <c r="M60" s="53">
        <v>133</v>
      </c>
      <c r="N60" s="53"/>
      <c r="O60" s="53"/>
      <c r="P60" s="53"/>
      <c r="Q60" s="53">
        <v>133</v>
      </c>
      <c r="R60" s="58">
        <f t="shared" si="1"/>
        <v>136.2704918032787</v>
      </c>
    </row>
    <row r="62" ht="18">
      <c r="A62" s="49" t="s">
        <v>302</v>
      </c>
    </row>
    <row r="64" spans="1:2" ht="15">
      <c r="A64" s="45" t="s">
        <v>7</v>
      </c>
      <c r="B64" s="45" t="s">
        <v>43</v>
      </c>
    </row>
    <row r="65" spans="1:2" ht="30">
      <c r="A65" s="52">
        <v>24</v>
      </c>
      <c r="B65" s="52" t="s">
        <v>275</v>
      </c>
    </row>
    <row r="66" spans="1:2" ht="30">
      <c r="A66" s="52">
        <v>606</v>
      </c>
      <c r="B66" s="52" t="s">
        <v>468</v>
      </c>
    </row>
    <row r="67" spans="1:2" ht="30">
      <c r="A67" s="52">
        <v>909</v>
      </c>
      <c r="B67" s="52" t="s">
        <v>300</v>
      </c>
    </row>
    <row r="68" spans="1:2" ht="30">
      <c r="A68" s="52">
        <v>114</v>
      </c>
      <c r="B68" s="52" t="s">
        <v>108</v>
      </c>
    </row>
    <row r="69" spans="1:2" ht="30">
      <c r="A69" s="52">
        <v>214</v>
      </c>
      <c r="B69" s="52" t="s">
        <v>466</v>
      </c>
    </row>
    <row r="70" spans="1:2" ht="45">
      <c r="A70" s="52">
        <v>87</v>
      </c>
      <c r="B70" s="52" t="s">
        <v>549</v>
      </c>
    </row>
    <row r="71" spans="1:2" ht="30">
      <c r="A71" s="52">
        <v>82</v>
      </c>
      <c r="B71" s="52" t="s">
        <v>542</v>
      </c>
    </row>
    <row r="72" spans="1:2" ht="30">
      <c r="A72" s="52">
        <v>764</v>
      </c>
      <c r="B72" s="52" t="s">
        <v>543</v>
      </c>
    </row>
    <row r="73" spans="1:2" ht="30">
      <c r="A73" s="52">
        <v>476</v>
      </c>
      <c r="B73" s="52" t="s">
        <v>560</v>
      </c>
    </row>
    <row r="74" spans="1:2" ht="30">
      <c r="A74" s="52">
        <v>1841</v>
      </c>
      <c r="B74" s="52" t="s">
        <v>573</v>
      </c>
    </row>
    <row r="75" spans="1:2" ht="30">
      <c r="A75" s="52">
        <v>1988202</v>
      </c>
      <c r="B75" s="52" t="s">
        <v>568</v>
      </c>
    </row>
    <row r="76" spans="1:2" ht="30">
      <c r="A76" s="52">
        <v>7522</v>
      </c>
      <c r="B76" s="52" t="s">
        <v>571</v>
      </c>
    </row>
    <row r="77" spans="1:2" ht="30">
      <c r="A77" s="52">
        <v>5599</v>
      </c>
      <c r="B77" s="52" t="s">
        <v>572</v>
      </c>
    </row>
    <row r="78" spans="1:2" ht="30">
      <c r="A78" s="52">
        <v>1701</v>
      </c>
      <c r="B78" s="52" t="s">
        <v>435</v>
      </c>
    </row>
    <row r="79" spans="1:2" ht="30">
      <c r="A79" s="52">
        <v>2500</v>
      </c>
      <c r="B79" s="52" t="s">
        <v>156</v>
      </c>
    </row>
    <row r="80" spans="1:2" ht="45">
      <c r="A80" s="52">
        <v>555</v>
      </c>
      <c r="B80" s="52" t="s">
        <v>561</v>
      </c>
    </row>
    <row r="81" spans="1:2" ht="30">
      <c r="A81" s="52">
        <v>90</v>
      </c>
      <c r="B81" s="52" t="s">
        <v>70</v>
      </c>
    </row>
    <row r="82" spans="1:2" ht="30">
      <c r="A82" s="52">
        <v>440</v>
      </c>
      <c r="B82" s="52" t="s">
        <v>558</v>
      </c>
    </row>
    <row r="83" spans="1:2" ht="30">
      <c r="A83" s="52">
        <v>249</v>
      </c>
      <c r="B83" s="52" t="s">
        <v>554</v>
      </c>
    </row>
    <row r="84" spans="1:2" ht="45">
      <c r="A84" s="52">
        <v>708</v>
      </c>
      <c r="B84" s="52" t="s">
        <v>562</v>
      </c>
    </row>
    <row r="85" spans="1:2" ht="30">
      <c r="A85" s="52">
        <v>1461</v>
      </c>
      <c r="B85" s="52" t="s">
        <v>438</v>
      </c>
    </row>
    <row r="86" spans="1:2" ht="30">
      <c r="A86" s="52">
        <v>10251</v>
      </c>
      <c r="B86" s="52" t="s">
        <v>569</v>
      </c>
    </row>
    <row r="87" spans="1:2" ht="30">
      <c r="A87" s="52">
        <v>84</v>
      </c>
      <c r="B87" s="52" t="s">
        <v>286</v>
      </c>
    </row>
    <row r="88" spans="1:2" ht="30">
      <c r="A88" s="52">
        <v>222</v>
      </c>
      <c r="B88" s="52" t="s">
        <v>552</v>
      </c>
    </row>
    <row r="89" spans="1:2" ht="45">
      <c r="A89" s="52">
        <v>837</v>
      </c>
      <c r="B89" s="52" t="s">
        <v>565</v>
      </c>
    </row>
    <row r="90" spans="1:2" ht="45">
      <c r="A90" s="52">
        <v>448</v>
      </c>
      <c r="B90" s="52" t="s">
        <v>559</v>
      </c>
    </row>
    <row r="91" spans="1:2" ht="30">
      <c r="A91" s="52">
        <v>1511</v>
      </c>
      <c r="B91" s="52" t="s">
        <v>434</v>
      </c>
    </row>
    <row r="92" spans="1:2" ht="45">
      <c r="A92" s="52">
        <v>157</v>
      </c>
      <c r="B92" s="52" t="s">
        <v>550</v>
      </c>
    </row>
    <row r="93" spans="1:2" ht="30">
      <c r="A93" s="52">
        <v>25</v>
      </c>
      <c r="B93" s="52" t="s">
        <v>153</v>
      </c>
    </row>
    <row r="94" spans="1:2" ht="45">
      <c r="A94" s="52">
        <v>527</v>
      </c>
      <c r="B94" s="52" t="s">
        <v>491</v>
      </c>
    </row>
    <row r="95" spans="1:2" ht="30">
      <c r="A95" s="52">
        <v>234</v>
      </c>
      <c r="B95" s="52" t="s">
        <v>553</v>
      </c>
    </row>
    <row r="96" spans="1:2" ht="30">
      <c r="A96" s="52">
        <v>405</v>
      </c>
      <c r="B96" s="52" t="s">
        <v>556</v>
      </c>
    </row>
    <row r="97" spans="1:2" ht="45">
      <c r="A97" s="52">
        <v>9932</v>
      </c>
      <c r="B97" s="52" t="s">
        <v>570</v>
      </c>
    </row>
    <row r="98" spans="1:2" ht="60">
      <c r="A98" s="52">
        <v>417</v>
      </c>
      <c r="B98" s="52" t="s">
        <v>557</v>
      </c>
    </row>
    <row r="99" spans="1:2" ht="30">
      <c r="A99" s="52">
        <v>1241</v>
      </c>
      <c r="B99" s="52" t="s">
        <v>566</v>
      </c>
    </row>
    <row r="100" spans="1:2" ht="30">
      <c r="A100" s="52">
        <v>898</v>
      </c>
      <c r="B100" s="52" t="s">
        <v>564</v>
      </c>
    </row>
    <row r="101" spans="1:2" ht="15">
      <c r="A101" s="52">
        <v>666</v>
      </c>
      <c r="B101" s="52" t="s">
        <v>423</v>
      </c>
    </row>
    <row r="102" spans="1:2" ht="30">
      <c r="A102" s="52">
        <v>11</v>
      </c>
      <c r="B102" s="52" t="s">
        <v>548</v>
      </c>
    </row>
    <row r="103" spans="1:2" ht="30">
      <c r="A103" s="52">
        <v>980</v>
      </c>
      <c r="B103" s="52" t="s">
        <v>567</v>
      </c>
    </row>
    <row r="104" spans="1:2" ht="30">
      <c r="A104" s="52">
        <v>414</v>
      </c>
      <c r="B104" s="52" t="s">
        <v>61</v>
      </c>
    </row>
    <row r="105" spans="1:2" ht="30">
      <c r="A105" s="52">
        <v>2929</v>
      </c>
      <c r="B105" s="52" t="s">
        <v>236</v>
      </c>
    </row>
    <row r="106" spans="1:2" ht="30">
      <c r="A106" s="52">
        <v>911</v>
      </c>
      <c r="B106" s="52" t="s">
        <v>140</v>
      </c>
    </row>
    <row r="107" spans="1:2" ht="30">
      <c r="A107" s="52">
        <v>187</v>
      </c>
      <c r="B107" s="52" t="s">
        <v>551</v>
      </c>
    </row>
    <row r="108" spans="1:2" ht="30">
      <c r="A108" s="52">
        <v>560</v>
      </c>
      <c r="B108" s="52" t="s">
        <v>563</v>
      </c>
    </row>
    <row r="110" ht="18">
      <c r="A110" s="49" t="s">
        <v>303</v>
      </c>
    </row>
    <row r="112" spans="1:2" ht="15">
      <c r="A112" s="45" t="s">
        <v>7</v>
      </c>
      <c r="B112" s="45" t="s">
        <v>43</v>
      </c>
    </row>
    <row r="114" ht="18">
      <c r="A114" s="49" t="s">
        <v>304</v>
      </c>
    </row>
    <row r="116" spans="1:2" ht="15">
      <c r="A116" s="45" t="s">
        <v>305</v>
      </c>
      <c r="B116" s="45" t="s">
        <v>306</v>
      </c>
    </row>
    <row r="117" spans="1:2" ht="30">
      <c r="A117" s="52" t="s">
        <v>307</v>
      </c>
      <c r="B117" s="52">
        <v>22.859</v>
      </c>
    </row>
    <row r="118" spans="1:2" ht="30">
      <c r="A118" s="52" t="s">
        <v>308</v>
      </c>
      <c r="B118" s="52">
        <v>22.859</v>
      </c>
    </row>
    <row r="119" spans="1:2" ht="45">
      <c r="A119" s="52" t="s">
        <v>310</v>
      </c>
      <c r="B119" s="52">
        <v>45</v>
      </c>
    </row>
    <row r="120" spans="1:2" ht="45">
      <c r="A120" s="52" t="s">
        <v>311</v>
      </c>
      <c r="B120" s="52">
        <v>45</v>
      </c>
    </row>
    <row r="121" spans="1:2" ht="30">
      <c r="A121" s="52" t="s">
        <v>312</v>
      </c>
      <c r="B121" s="52">
        <v>37</v>
      </c>
    </row>
    <row r="122" spans="1:2" ht="60">
      <c r="A122" s="52" t="s">
        <v>313</v>
      </c>
      <c r="B122" s="52">
        <v>0</v>
      </c>
    </row>
    <row r="123" spans="1:2" ht="45">
      <c r="A123" s="52" t="s">
        <v>314</v>
      </c>
      <c r="B123" s="52">
        <v>8</v>
      </c>
    </row>
    <row r="124" spans="1:2" ht="60">
      <c r="A124" s="52" t="s">
        <v>315</v>
      </c>
      <c r="B124" s="52">
        <v>8</v>
      </c>
    </row>
    <row r="125" spans="1:2" ht="45">
      <c r="A125" s="52" t="s">
        <v>316</v>
      </c>
      <c r="B125" s="52">
        <v>601.755</v>
      </c>
    </row>
    <row r="126" spans="1:2" ht="15">
      <c r="A126" s="52" t="s">
        <v>317</v>
      </c>
      <c r="B126" s="52">
        <v>22.859</v>
      </c>
    </row>
    <row r="127" spans="1:2" ht="30">
      <c r="A127" s="52" t="s">
        <v>318</v>
      </c>
      <c r="B127" s="52">
        <v>1.03</v>
      </c>
    </row>
    <row r="128" spans="1:2" ht="30">
      <c r="A128" s="52" t="s">
        <v>319</v>
      </c>
      <c r="B128" s="52">
        <v>1.47555555555556</v>
      </c>
    </row>
    <row r="129" spans="1:2" ht="60">
      <c r="A129" s="52" t="s">
        <v>320</v>
      </c>
      <c r="B129" s="52">
        <v>89</v>
      </c>
    </row>
    <row r="130" spans="1:2" ht="45">
      <c r="A130" s="52" t="s">
        <v>321</v>
      </c>
      <c r="B130" s="52">
        <v>287.457</v>
      </c>
    </row>
    <row r="131" spans="1:2" ht="45">
      <c r="A131" s="52" t="s">
        <v>322</v>
      </c>
      <c r="B131" s="52" t="s">
        <v>631</v>
      </c>
    </row>
    <row r="132" spans="1:2" ht="45">
      <c r="A132" s="52" t="s">
        <v>324</v>
      </c>
      <c r="B132" s="52" t="s">
        <v>632</v>
      </c>
    </row>
    <row r="133" spans="1:2" ht="60">
      <c r="A133" s="52" t="s">
        <v>326</v>
      </c>
      <c r="B133" s="52">
        <v>2.04488915650922</v>
      </c>
    </row>
    <row r="134" spans="1:2" ht="60">
      <c r="A134" s="52" t="s">
        <v>327</v>
      </c>
      <c r="B134" s="52">
        <v>8</v>
      </c>
    </row>
    <row r="135" spans="1:2" ht="15">
      <c r="A135" s="52" t="s">
        <v>328</v>
      </c>
      <c r="B135" s="52">
        <v>0.177777777777778</v>
      </c>
    </row>
    <row r="136" spans="1:2" ht="30">
      <c r="A136" s="52" t="s">
        <v>330</v>
      </c>
      <c r="B136" s="52">
        <v>0.0431448614540466</v>
      </c>
    </row>
    <row r="137" spans="1:2" ht="45">
      <c r="A137" s="52" t="s">
        <v>332</v>
      </c>
      <c r="B137" s="52">
        <v>0</v>
      </c>
    </row>
    <row r="138" spans="1:2" ht="30">
      <c r="A138" s="52" t="s">
        <v>333</v>
      </c>
      <c r="B138" s="52">
        <v>0.0604028060356653</v>
      </c>
    </row>
    <row r="139" spans="1:2" ht="30">
      <c r="A139" s="52" t="s">
        <v>335</v>
      </c>
      <c r="B139" s="52">
        <v>0.241611224142661</v>
      </c>
    </row>
    <row r="140" spans="1:2" ht="30">
      <c r="A140" s="52" t="s">
        <v>337</v>
      </c>
      <c r="B140" s="52">
        <v>0.654841108367627</v>
      </c>
    </row>
    <row r="141" spans="1:2" ht="60">
      <c r="A141" s="52" t="s">
        <v>339</v>
      </c>
      <c r="B141" s="52">
        <v>1.0363950607734</v>
      </c>
    </row>
    <row r="142" spans="1:2" ht="45">
      <c r="A142" s="52" t="s">
        <v>340</v>
      </c>
      <c r="B142" s="52">
        <v>319.663251605049</v>
      </c>
    </row>
    <row r="143" spans="1:2" ht="45">
      <c r="A143" s="52" t="s">
        <v>341</v>
      </c>
      <c r="B143" s="52">
        <v>117.943465287705</v>
      </c>
    </row>
    <row r="144" spans="1:2" ht="60">
      <c r="A144" s="52" t="s">
        <v>342</v>
      </c>
      <c r="B144" s="52">
        <v>0</v>
      </c>
    </row>
    <row r="145" spans="1:2" ht="45">
      <c r="A145" s="52" t="s">
        <v>343</v>
      </c>
      <c r="B145" s="52">
        <v>29.4858663219262</v>
      </c>
    </row>
    <row r="146" spans="1:2" ht="45">
      <c r="A146" s="52" t="s">
        <v>344</v>
      </c>
      <c r="B146" s="52">
        <v>21.0613330870902</v>
      </c>
    </row>
    <row r="147" spans="1:2" ht="30">
      <c r="A147" s="52" t="s">
        <v>345</v>
      </c>
      <c r="B147" s="52">
        <v>1</v>
      </c>
    </row>
    <row r="148" spans="1:2" ht="30">
      <c r="A148" s="52" t="s">
        <v>346</v>
      </c>
      <c r="B148" s="52">
        <v>1</v>
      </c>
    </row>
    <row r="149" spans="1:2" ht="30">
      <c r="A149" s="52" t="s">
        <v>347</v>
      </c>
      <c r="B149" s="52">
        <v>0.48815391630177</v>
      </c>
    </row>
    <row r="150" spans="1:2" ht="30">
      <c r="A150" s="52" t="s">
        <v>349</v>
      </c>
      <c r="B150" s="52">
        <v>0.48815391630177</v>
      </c>
    </row>
    <row r="152" ht="18">
      <c r="A152" s="49" t="s">
        <v>350</v>
      </c>
    </row>
    <row r="154" spans="1:2" ht="15">
      <c r="A154" s="45" t="s">
        <v>305</v>
      </c>
      <c r="B154" s="45" t="s">
        <v>306</v>
      </c>
    </row>
    <row r="155" spans="1:2" ht="15">
      <c r="A155" s="52" t="s">
        <v>351</v>
      </c>
      <c r="B155" s="52" t="s">
        <v>352</v>
      </c>
    </row>
    <row r="156" spans="1:2" ht="45">
      <c r="A156" s="52" t="s">
        <v>353</v>
      </c>
      <c r="B156" s="52">
        <v>1</v>
      </c>
    </row>
    <row r="157" spans="1:2" ht="30">
      <c r="A157" s="52" t="s">
        <v>354</v>
      </c>
      <c r="B157" s="52">
        <v>1</v>
      </c>
    </row>
    <row r="158" spans="1:2" ht="45">
      <c r="A158" s="52" t="s">
        <v>355</v>
      </c>
      <c r="B158" s="52">
        <v>0</v>
      </c>
    </row>
    <row r="159" spans="1:2" ht="45">
      <c r="A159" s="52" t="s">
        <v>356</v>
      </c>
      <c r="B159" s="52">
        <v>1</v>
      </c>
    </row>
    <row r="160" spans="1:2" ht="60">
      <c r="A160" s="52" t="s">
        <v>357</v>
      </c>
      <c r="B160" s="52">
        <v>1</v>
      </c>
    </row>
    <row r="161" spans="1:2" ht="45">
      <c r="A161" s="52" t="s">
        <v>358</v>
      </c>
      <c r="B161" s="52">
        <v>0</v>
      </c>
    </row>
    <row r="162" spans="1:2" ht="15">
      <c r="A162" s="52" t="s">
        <v>359</v>
      </c>
      <c r="B162" s="52">
        <v>7</v>
      </c>
    </row>
    <row r="163" spans="1:2" ht="30">
      <c r="A163" s="52" t="s">
        <v>360</v>
      </c>
      <c r="B163" s="52">
        <v>30</v>
      </c>
    </row>
    <row r="164" spans="1:2" ht="30">
      <c r="A164" s="52" t="s">
        <v>361</v>
      </c>
      <c r="B164" s="52">
        <v>1</v>
      </c>
    </row>
    <row r="165" spans="1:2" ht="30">
      <c r="A165" s="52" t="s">
        <v>362</v>
      </c>
      <c r="B165" s="52">
        <v>0.2</v>
      </c>
    </row>
    <row r="166" spans="1:2" ht="30">
      <c r="A166" s="52" t="s">
        <v>349</v>
      </c>
      <c r="B166" s="52">
        <v>0</v>
      </c>
    </row>
    <row r="167" spans="1:2" ht="60">
      <c r="A167" s="52" t="s">
        <v>364</v>
      </c>
      <c r="B167" s="52">
        <v>0.8</v>
      </c>
    </row>
    <row r="168" spans="1:2" ht="45">
      <c r="A168" s="52" t="s">
        <v>366</v>
      </c>
      <c r="B168" s="52">
        <v>0</v>
      </c>
    </row>
    <row r="169" spans="1:2" ht="75">
      <c r="A169" s="52" t="s">
        <v>367</v>
      </c>
      <c r="B169" s="52">
        <v>1</v>
      </c>
    </row>
    <row r="170" spans="1:2" ht="75">
      <c r="A170" s="52" t="s">
        <v>368</v>
      </c>
      <c r="B170" s="52">
        <v>1</v>
      </c>
    </row>
    <row r="171" spans="1:2" ht="90">
      <c r="A171" s="52" t="s">
        <v>369</v>
      </c>
      <c r="B171" s="52">
        <v>1</v>
      </c>
    </row>
  </sheetData>
  <sheetProtection/>
  <mergeCells count="19">
    <mergeCell ref="Q28:Q30"/>
    <mergeCell ref="G28:G30"/>
    <mergeCell ref="H28:H30"/>
    <mergeCell ref="I28:I30"/>
    <mergeCell ref="J28:J30"/>
    <mergeCell ref="K28:K30"/>
    <mergeCell ref="L28:L30"/>
    <mergeCell ref="A28:A30"/>
    <mergeCell ref="B28:B30"/>
    <mergeCell ref="C28:C30"/>
    <mergeCell ref="D28:D30"/>
    <mergeCell ref="E28:E30"/>
    <mergeCell ref="F28:F30"/>
    <mergeCell ref="A15:A16"/>
    <mergeCell ref="B15:B16"/>
    <mergeCell ref="C15:C16"/>
    <mergeCell ref="E15:E16"/>
    <mergeCell ref="F15:F16"/>
    <mergeCell ref="G15:G1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5">
      <selection activeCell="I12" sqref="I12:M23"/>
    </sheetView>
  </sheetViews>
  <sheetFormatPr defaultColWidth="9.140625" defaultRowHeight="15"/>
  <cols>
    <col min="3" max="3" width="21.28125" style="0" customWidth="1"/>
    <col min="5" max="5" width="18.8515625" style="0" customWidth="1"/>
    <col min="6" max="6" width="18.28125" style="0" customWidth="1"/>
    <col min="8" max="8" width="10.8515625" style="60" customWidth="1"/>
    <col min="9" max="9" width="16.00390625" style="0" customWidth="1"/>
  </cols>
  <sheetData>
    <row r="1" ht="15">
      <c r="A1" t="s">
        <v>634</v>
      </c>
    </row>
    <row r="2" ht="15">
      <c r="A2" s="46" t="s">
        <v>635</v>
      </c>
    </row>
    <row r="4" ht="23.25">
      <c r="A4" s="47" t="s">
        <v>636</v>
      </c>
    </row>
    <row r="6" ht="15">
      <c r="A6" s="48" t="s">
        <v>637</v>
      </c>
    </row>
    <row r="8" ht="23.25">
      <c r="A8" s="47" t="s">
        <v>58</v>
      </c>
    </row>
    <row r="10" ht="18">
      <c r="A10" s="49" t="s">
        <v>638</v>
      </c>
    </row>
    <row r="12" spans="1:13" ht="15">
      <c r="A12" s="8" t="s">
        <v>639</v>
      </c>
      <c r="J12">
        <v>1</v>
      </c>
      <c r="K12">
        <v>2</v>
      </c>
      <c r="L12">
        <v>3</v>
      </c>
      <c r="M12" t="s">
        <v>691</v>
      </c>
    </row>
    <row r="13" spans="9:13" ht="15">
      <c r="I13" t="s">
        <v>685</v>
      </c>
      <c r="J13">
        <v>985</v>
      </c>
      <c r="K13">
        <v>844</v>
      </c>
      <c r="L13">
        <v>811</v>
      </c>
      <c r="M13">
        <f>SUM(J13:L13)</f>
        <v>2640</v>
      </c>
    </row>
    <row r="14" spans="1:13" ht="15">
      <c r="A14" s="45" t="s">
        <v>640</v>
      </c>
      <c r="B14" s="45" t="s">
        <v>641</v>
      </c>
      <c r="C14" s="45" t="s">
        <v>642</v>
      </c>
      <c r="I14" t="s">
        <v>686</v>
      </c>
      <c r="J14">
        <v>966</v>
      </c>
      <c r="K14">
        <v>822</v>
      </c>
      <c r="L14">
        <v>807</v>
      </c>
      <c r="M14">
        <f aca="true" t="shared" si="0" ref="M14:M21">SUM(J14:L14)</f>
        <v>2595</v>
      </c>
    </row>
    <row r="15" spans="1:13" ht="18" customHeight="1">
      <c r="A15" s="52" t="s">
        <v>643</v>
      </c>
      <c r="B15" s="52" t="s">
        <v>644</v>
      </c>
      <c r="C15" s="52" t="s">
        <v>645</v>
      </c>
      <c r="I15" t="s">
        <v>687</v>
      </c>
      <c r="J15">
        <v>760</v>
      </c>
      <c r="K15">
        <v>703</v>
      </c>
      <c r="L15">
        <v>599</v>
      </c>
      <c r="M15">
        <f t="shared" si="0"/>
        <v>2062</v>
      </c>
    </row>
    <row r="16" spans="1:13" ht="15">
      <c r="A16" s="52"/>
      <c r="B16" s="52"/>
      <c r="C16" s="52"/>
      <c r="I16" t="s">
        <v>688</v>
      </c>
      <c r="J16">
        <v>992</v>
      </c>
      <c r="K16">
        <v>928</v>
      </c>
      <c r="L16">
        <v>519</v>
      </c>
      <c r="M16">
        <f t="shared" si="0"/>
        <v>2439</v>
      </c>
    </row>
    <row r="17" spans="1:13" ht="15">
      <c r="A17" s="52"/>
      <c r="B17" s="52"/>
      <c r="C17" s="52"/>
      <c r="I17" t="s">
        <v>689</v>
      </c>
      <c r="J17">
        <v>1000</v>
      </c>
      <c r="K17">
        <v>626</v>
      </c>
      <c r="M17">
        <f t="shared" si="0"/>
        <v>1626</v>
      </c>
    </row>
    <row r="18" spans="1:13" ht="15">
      <c r="A18" s="52"/>
      <c r="B18" s="52"/>
      <c r="C18" s="52"/>
      <c r="I18" t="s">
        <v>96</v>
      </c>
      <c r="M18">
        <f t="shared" si="0"/>
        <v>0</v>
      </c>
    </row>
    <row r="19" spans="1:13" ht="15">
      <c r="A19" s="52"/>
      <c r="B19" s="52"/>
      <c r="C19" s="52"/>
      <c r="I19" t="s">
        <v>690</v>
      </c>
      <c r="M19">
        <f t="shared" si="0"/>
        <v>0</v>
      </c>
    </row>
    <row r="20" spans="1:13" ht="15">
      <c r="A20" s="52"/>
      <c r="B20" s="52"/>
      <c r="C20" s="52"/>
      <c r="I20" t="s">
        <v>278</v>
      </c>
      <c r="J20">
        <v>811</v>
      </c>
      <c r="K20">
        <v>750</v>
      </c>
      <c r="L20">
        <v>517</v>
      </c>
      <c r="M20">
        <f t="shared" si="0"/>
        <v>2078</v>
      </c>
    </row>
    <row r="21" spans="1:13" ht="15">
      <c r="A21" s="52"/>
      <c r="B21" s="52"/>
      <c r="C21" s="52"/>
      <c r="I21" t="s">
        <v>692</v>
      </c>
      <c r="J21">
        <v>798</v>
      </c>
      <c r="K21">
        <v>771</v>
      </c>
      <c r="L21">
        <v>609</v>
      </c>
      <c r="M21">
        <f t="shared" si="0"/>
        <v>2178</v>
      </c>
    </row>
    <row r="22" spans="1:13" ht="15">
      <c r="A22" s="52"/>
      <c r="B22" s="52"/>
      <c r="C22" s="52"/>
      <c r="I22" s="68" t="s">
        <v>693</v>
      </c>
      <c r="M22">
        <f>SUM(J22:L22)</f>
        <v>0</v>
      </c>
    </row>
    <row r="23" spans="9:13" ht="15">
      <c r="I23" t="s">
        <v>694</v>
      </c>
      <c r="J23">
        <v>407</v>
      </c>
      <c r="K23">
        <v>235</v>
      </c>
      <c r="L23">
        <v>112</v>
      </c>
      <c r="M23">
        <f>SUM(J23:L23)</f>
        <v>754</v>
      </c>
    </row>
    <row r="24" spans="1:12" ht="15">
      <c r="A24" s="45" t="s">
        <v>42</v>
      </c>
      <c r="B24" s="45" t="s">
        <v>7</v>
      </c>
      <c r="C24" s="45" t="s">
        <v>43</v>
      </c>
      <c r="D24" s="45" t="s">
        <v>44</v>
      </c>
      <c r="E24" s="45" t="s">
        <v>45</v>
      </c>
      <c r="F24" s="45" t="s">
        <v>46</v>
      </c>
      <c r="G24" s="45" t="s">
        <v>655</v>
      </c>
      <c r="H24" s="45"/>
      <c r="I24" s="45"/>
      <c r="J24" s="45"/>
      <c r="K24" s="45"/>
      <c r="L24" s="45"/>
    </row>
    <row r="25" spans="1:12" ht="14.25" customHeight="1">
      <c r="A25" s="53">
        <v>4</v>
      </c>
      <c r="B25" s="52">
        <v>58</v>
      </c>
      <c r="C25" s="52" t="s">
        <v>276</v>
      </c>
      <c r="D25" s="52" t="s">
        <v>58</v>
      </c>
      <c r="E25" s="52" t="s">
        <v>607</v>
      </c>
      <c r="F25" s="52"/>
      <c r="G25" s="53">
        <v>993</v>
      </c>
      <c r="H25" s="51">
        <v>1000</v>
      </c>
      <c r="I25" s="53"/>
      <c r="J25" s="53"/>
      <c r="K25" s="53"/>
      <c r="L25" s="59"/>
    </row>
    <row r="26" spans="1:12" ht="14.25" customHeight="1">
      <c r="A26" s="53">
        <v>1</v>
      </c>
      <c r="B26" s="52">
        <v>414</v>
      </c>
      <c r="C26" s="52" t="s">
        <v>61</v>
      </c>
      <c r="D26" s="52" t="s">
        <v>58</v>
      </c>
      <c r="E26" s="52" t="s">
        <v>266</v>
      </c>
      <c r="F26" s="52" t="s">
        <v>267</v>
      </c>
      <c r="G26" s="53">
        <v>985</v>
      </c>
      <c r="H26" s="61">
        <f>(1000*G26)/993</f>
        <v>991.9436052366566</v>
      </c>
      <c r="I26" s="53"/>
      <c r="J26" s="53"/>
      <c r="K26" s="53"/>
      <c r="L26" s="59"/>
    </row>
    <row r="27" spans="1:12" ht="14.25" customHeight="1">
      <c r="A27" s="53">
        <v>8</v>
      </c>
      <c r="B27" s="52">
        <v>17</v>
      </c>
      <c r="C27" s="52" t="s">
        <v>229</v>
      </c>
      <c r="D27" s="52" t="s">
        <v>58</v>
      </c>
      <c r="E27" s="52" t="s">
        <v>397</v>
      </c>
      <c r="F27" s="52" t="s">
        <v>231</v>
      </c>
      <c r="G27" s="53">
        <v>978</v>
      </c>
      <c r="H27" s="61">
        <f aca="true" t="shared" si="1" ref="H27:H75">(1000*G27)/993</f>
        <v>984.8942598187311</v>
      </c>
      <c r="I27" s="53"/>
      <c r="J27" s="53"/>
      <c r="K27" s="53"/>
      <c r="L27" s="59"/>
    </row>
    <row r="28" spans="1:12" ht="14.25" customHeight="1">
      <c r="A28" s="53">
        <v>2</v>
      </c>
      <c r="B28" s="52">
        <v>311</v>
      </c>
      <c r="C28" s="52" t="s">
        <v>85</v>
      </c>
      <c r="D28" s="52" t="s">
        <v>58</v>
      </c>
      <c r="E28" s="52" t="s">
        <v>397</v>
      </c>
      <c r="F28" s="52" t="s">
        <v>659</v>
      </c>
      <c r="G28" s="53">
        <v>959</v>
      </c>
      <c r="H28" s="61">
        <f t="shared" si="1"/>
        <v>965.7603222557906</v>
      </c>
      <c r="I28" s="53"/>
      <c r="J28" s="53"/>
      <c r="K28" s="53"/>
      <c r="L28" s="59"/>
    </row>
    <row r="29" spans="1:12" ht="14.25" customHeight="1">
      <c r="A29" s="53">
        <v>9</v>
      </c>
      <c r="B29" s="52">
        <v>214</v>
      </c>
      <c r="C29" s="52" t="s">
        <v>466</v>
      </c>
      <c r="D29" s="52" t="s">
        <v>58</v>
      </c>
      <c r="E29" s="52" t="s">
        <v>266</v>
      </c>
      <c r="F29" s="52" t="s">
        <v>400</v>
      </c>
      <c r="G29" s="53">
        <v>922</v>
      </c>
      <c r="H29" s="61">
        <f t="shared" si="1"/>
        <v>928.4994964753273</v>
      </c>
      <c r="I29" s="53"/>
      <c r="J29" s="53"/>
      <c r="K29" s="53"/>
      <c r="L29" s="59"/>
    </row>
    <row r="30" spans="1:12" ht="14.25" customHeight="1">
      <c r="A30" s="53">
        <v>3</v>
      </c>
      <c r="B30" s="52">
        <v>90</v>
      </c>
      <c r="C30" s="52" t="s">
        <v>70</v>
      </c>
      <c r="D30" s="52" t="s">
        <v>58</v>
      </c>
      <c r="E30" s="52" t="s">
        <v>630</v>
      </c>
      <c r="F30" s="52" t="s">
        <v>72</v>
      </c>
      <c r="G30" s="53">
        <v>838</v>
      </c>
      <c r="H30" s="61">
        <f t="shared" si="1"/>
        <v>843.9073514602215</v>
      </c>
      <c r="I30" s="53"/>
      <c r="J30" s="53"/>
      <c r="K30" s="53"/>
      <c r="L30" s="59"/>
    </row>
    <row r="31" spans="1:12" ht="14.25" customHeight="1">
      <c r="A31" s="53">
        <v>7</v>
      </c>
      <c r="B31" s="52">
        <v>81</v>
      </c>
      <c r="C31" s="52" t="s">
        <v>65</v>
      </c>
      <c r="D31" s="52" t="s">
        <v>58</v>
      </c>
      <c r="E31" s="52" t="s">
        <v>397</v>
      </c>
      <c r="F31" s="52" t="s">
        <v>405</v>
      </c>
      <c r="G31" s="53">
        <v>816</v>
      </c>
      <c r="H31" s="61">
        <f t="shared" si="1"/>
        <v>821.7522658610272</v>
      </c>
      <c r="I31" s="53"/>
      <c r="J31" s="53"/>
      <c r="K31" s="53"/>
      <c r="L31" s="59"/>
    </row>
    <row r="32" spans="1:12" ht="14.25" customHeight="1">
      <c r="A32" s="53">
        <v>5</v>
      </c>
      <c r="B32" s="52">
        <v>29</v>
      </c>
      <c r="C32" s="52" t="s">
        <v>274</v>
      </c>
      <c r="D32" s="52" t="s">
        <v>58</v>
      </c>
      <c r="E32" s="52" t="s">
        <v>59</v>
      </c>
      <c r="F32" s="52" t="s">
        <v>60</v>
      </c>
      <c r="G32" s="53">
        <v>805</v>
      </c>
      <c r="H32" s="61">
        <f t="shared" si="1"/>
        <v>810.67472306143</v>
      </c>
      <c r="I32" s="53"/>
      <c r="J32" s="53"/>
      <c r="K32" s="53"/>
      <c r="L32" s="59"/>
    </row>
    <row r="33" spans="1:12" ht="14.25" customHeight="1">
      <c r="A33" s="53">
        <v>13</v>
      </c>
      <c r="B33" s="52">
        <v>4</v>
      </c>
      <c r="C33" s="52" t="s">
        <v>271</v>
      </c>
      <c r="D33" s="52" t="s">
        <v>58</v>
      </c>
      <c r="E33" s="52" t="s">
        <v>59</v>
      </c>
      <c r="F33" s="52" t="s">
        <v>64</v>
      </c>
      <c r="G33" s="53">
        <v>805</v>
      </c>
      <c r="H33" s="61">
        <f t="shared" si="1"/>
        <v>810.67472306143</v>
      </c>
      <c r="I33" s="53"/>
      <c r="J33" s="53"/>
      <c r="K33" s="53"/>
      <c r="L33" s="59"/>
    </row>
    <row r="34" spans="1:12" ht="14.25" customHeight="1">
      <c r="A34" s="53">
        <v>10</v>
      </c>
      <c r="B34" s="52">
        <v>5</v>
      </c>
      <c r="C34" s="52" t="s">
        <v>268</v>
      </c>
      <c r="D34" s="52" t="s">
        <v>58</v>
      </c>
      <c r="E34" s="52" t="s">
        <v>397</v>
      </c>
      <c r="F34" s="52" t="s">
        <v>269</v>
      </c>
      <c r="G34" s="53">
        <v>801</v>
      </c>
      <c r="H34" s="61">
        <f t="shared" si="1"/>
        <v>806.6465256797583</v>
      </c>
      <c r="I34" s="53"/>
      <c r="J34" s="53"/>
      <c r="K34" s="53"/>
      <c r="L34" s="59"/>
    </row>
    <row r="35" spans="1:12" ht="14.25" customHeight="1">
      <c r="A35" s="53">
        <v>6</v>
      </c>
      <c r="B35" s="52">
        <v>6</v>
      </c>
      <c r="C35" s="52" t="s">
        <v>272</v>
      </c>
      <c r="D35" s="52" t="s">
        <v>58</v>
      </c>
      <c r="E35" s="52" t="s">
        <v>266</v>
      </c>
      <c r="F35" s="52" t="s">
        <v>273</v>
      </c>
      <c r="G35" s="53">
        <v>792</v>
      </c>
      <c r="H35" s="61">
        <f t="shared" si="1"/>
        <v>797.583081570997</v>
      </c>
      <c r="I35" s="53"/>
      <c r="J35" s="53"/>
      <c r="K35" s="53"/>
      <c r="L35" s="59"/>
    </row>
    <row r="36" spans="1:12" ht="14.25" customHeight="1">
      <c r="A36" s="53">
        <v>12</v>
      </c>
      <c r="B36" s="52">
        <v>25</v>
      </c>
      <c r="C36" s="52" t="s">
        <v>153</v>
      </c>
      <c r="D36" s="52" t="s">
        <v>58</v>
      </c>
      <c r="E36" s="52" t="s">
        <v>538</v>
      </c>
      <c r="F36" s="52" t="s">
        <v>155</v>
      </c>
      <c r="G36" s="53">
        <v>766</v>
      </c>
      <c r="H36" s="61">
        <f t="shared" si="1"/>
        <v>771.3997985901309</v>
      </c>
      <c r="I36" s="53"/>
      <c r="J36" s="53"/>
      <c r="K36" s="53"/>
      <c r="L36" s="59"/>
    </row>
    <row r="37" spans="1:12" ht="14.25" customHeight="1">
      <c r="A37" s="53">
        <v>11</v>
      </c>
      <c r="B37" s="52">
        <v>523</v>
      </c>
      <c r="C37" s="52" t="s">
        <v>78</v>
      </c>
      <c r="D37" s="52" t="s">
        <v>58</v>
      </c>
      <c r="E37" s="52" t="s">
        <v>536</v>
      </c>
      <c r="F37" s="52" t="s">
        <v>660</v>
      </c>
      <c r="G37" s="53">
        <v>755</v>
      </c>
      <c r="H37" s="61">
        <f t="shared" si="1"/>
        <v>760.3222557905337</v>
      </c>
      <c r="I37" s="53"/>
      <c r="J37" s="53"/>
      <c r="K37" s="53"/>
      <c r="L37" s="59"/>
    </row>
    <row r="38" spans="1:12" ht="14.25" customHeight="1">
      <c r="A38" s="53">
        <v>17</v>
      </c>
      <c r="B38" s="52">
        <v>148</v>
      </c>
      <c r="C38" s="52" t="s">
        <v>270</v>
      </c>
      <c r="D38" s="52" t="s">
        <v>58</v>
      </c>
      <c r="E38" s="52" t="s">
        <v>397</v>
      </c>
      <c r="F38" s="52"/>
      <c r="G38" s="53">
        <v>745</v>
      </c>
      <c r="H38" s="61">
        <f t="shared" si="1"/>
        <v>750.2517623363544</v>
      </c>
      <c r="I38" s="53"/>
      <c r="J38" s="53"/>
      <c r="K38" s="53"/>
      <c r="L38" s="59"/>
    </row>
    <row r="39" spans="1:12" ht="14.25" customHeight="1">
      <c r="A39" s="53">
        <v>20</v>
      </c>
      <c r="B39" s="52">
        <v>331</v>
      </c>
      <c r="C39" s="52" t="s">
        <v>281</v>
      </c>
      <c r="D39" s="52" t="s">
        <v>58</v>
      </c>
      <c r="E39" s="52" t="s">
        <v>266</v>
      </c>
      <c r="F39" s="52" t="s">
        <v>282</v>
      </c>
      <c r="G39" s="53">
        <v>714</v>
      </c>
      <c r="H39" s="61">
        <f t="shared" si="1"/>
        <v>719.0332326283988</v>
      </c>
      <c r="I39" s="53"/>
      <c r="J39" s="53"/>
      <c r="K39" s="53"/>
      <c r="L39" s="59"/>
    </row>
    <row r="40" spans="1:12" ht="14.25" customHeight="1">
      <c r="A40" s="53">
        <v>24</v>
      </c>
      <c r="B40" s="52">
        <v>7</v>
      </c>
      <c r="C40" s="52" t="s">
        <v>80</v>
      </c>
      <c r="D40" s="52" t="s">
        <v>58</v>
      </c>
      <c r="E40" s="52" t="s">
        <v>608</v>
      </c>
      <c r="F40" s="52" t="s">
        <v>82</v>
      </c>
      <c r="G40" s="53">
        <v>698</v>
      </c>
      <c r="H40" s="61">
        <f t="shared" si="1"/>
        <v>702.920443101712</v>
      </c>
      <c r="I40" s="53"/>
      <c r="J40" s="53"/>
      <c r="K40" s="53"/>
      <c r="L40" s="59"/>
    </row>
    <row r="41" spans="1:12" ht="14.25" customHeight="1">
      <c r="A41" s="53">
        <v>14</v>
      </c>
      <c r="B41" s="52">
        <v>140</v>
      </c>
      <c r="C41" s="52" t="s">
        <v>289</v>
      </c>
      <c r="D41" s="52" t="s">
        <v>58</v>
      </c>
      <c r="E41" s="52" t="s">
        <v>290</v>
      </c>
      <c r="F41" s="52" t="s">
        <v>661</v>
      </c>
      <c r="G41" s="53">
        <v>649</v>
      </c>
      <c r="H41" s="61">
        <f t="shared" si="1"/>
        <v>653.5750251762337</v>
      </c>
      <c r="I41" s="53"/>
      <c r="J41" s="53"/>
      <c r="K41" s="53"/>
      <c r="L41" s="59"/>
    </row>
    <row r="42" spans="1:12" ht="14.25" customHeight="1">
      <c r="A42" s="53">
        <v>16</v>
      </c>
      <c r="B42" s="52">
        <v>27</v>
      </c>
      <c r="C42" s="52" t="s">
        <v>86</v>
      </c>
      <c r="D42" s="52" t="s">
        <v>58</v>
      </c>
      <c r="E42" s="52" t="s">
        <v>109</v>
      </c>
      <c r="F42" s="52" t="s">
        <v>88</v>
      </c>
      <c r="G42" s="53">
        <v>622</v>
      </c>
      <c r="H42" s="61">
        <f t="shared" si="1"/>
        <v>626.3846928499496</v>
      </c>
      <c r="I42" s="53"/>
      <c r="J42" s="53"/>
      <c r="K42" s="53"/>
      <c r="L42" s="59"/>
    </row>
    <row r="43" spans="1:12" ht="14.25" customHeight="1">
      <c r="A43" s="53">
        <v>32</v>
      </c>
      <c r="B43" s="52">
        <v>303</v>
      </c>
      <c r="C43" s="52" t="s">
        <v>121</v>
      </c>
      <c r="D43" s="52" t="s">
        <v>58</v>
      </c>
      <c r="E43" s="52" t="s">
        <v>299</v>
      </c>
      <c r="F43" s="52" t="s">
        <v>123</v>
      </c>
      <c r="G43" s="53">
        <v>605</v>
      </c>
      <c r="H43" s="61">
        <f t="shared" si="1"/>
        <v>609.264853977845</v>
      </c>
      <c r="I43" s="53"/>
      <c r="J43" s="53"/>
      <c r="K43" s="53"/>
      <c r="L43" s="59"/>
    </row>
    <row r="44" spans="1:12" ht="14.25" customHeight="1">
      <c r="A44" s="53">
        <v>22</v>
      </c>
      <c r="B44" s="52">
        <v>11</v>
      </c>
      <c r="C44" s="52" t="s">
        <v>548</v>
      </c>
      <c r="D44" s="52" t="s">
        <v>58</v>
      </c>
      <c r="E44" s="52" t="s">
        <v>89</v>
      </c>
      <c r="F44" s="52"/>
      <c r="G44" s="53">
        <v>595</v>
      </c>
      <c r="H44" s="61">
        <f t="shared" si="1"/>
        <v>599.1943605236656</v>
      </c>
      <c r="I44" s="53"/>
      <c r="J44" s="53"/>
      <c r="K44" s="53"/>
      <c r="L44" s="59"/>
    </row>
    <row r="45" spans="1:12" ht="14.25" customHeight="1">
      <c r="A45" s="53">
        <v>18</v>
      </c>
      <c r="B45" s="52">
        <v>992</v>
      </c>
      <c r="C45" s="52" t="s">
        <v>105</v>
      </c>
      <c r="D45" s="52" t="s">
        <v>58</v>
      </c>
      <c r="E45" s="52" t="s">
        <v>608</v>
      </c>
      <c r="F45" s="52" t="s">
        <v>609</v>
      </c>
      <c r="G45" s="53">
        <v>587</v>
      </c>
      <c r="H45" s="61">
        <f t="shared" si="1"/>
        <v>591.1379657603222</v>
      </c>
      <c r="I45" s="53"/>
      <c r="J45" s="53"/>
      <c r="K45" s="53"/>
      <c r="L45" s="59"/>
    </row>
    <row r="46" spans="1:12" ht="14.25" customHeight="1">
      <c r="A46" s="53">
        <v>15</v>
      </c>
      <c r="B46" s="52">
        <v>1403</v>
      </c>
      <c r="C46" s="52" t="s">
        <v>226</v>
      </c>
      <c r="D46" s="52" t="s">
        <v>58</v>
      </c>
      <c r="E46" s="52" t="s">
        <v>412</v>
      </c>
      <c r="F46" s="52" t="s">
        <v>228</v>
      </c>
      <c r="G46" s="53">
        <v>583</v>
      </c>
      <c r="H46" s="61">
        <f t="shared" si="1"/>
        <v>587.1097683786505</v>
      </c>
      <c r="I46" s="53"/>
      <c r="J46" s="53"/>
      <c r="K46" s="53"/>
      <c r="L46" s="59"/>
    </row>
    <row r="47" spans="1:12" ht="14.25" customHeight="1">
      <c r="A47" s="53">
        <v>30</v>
      </c>
      <c r="B47" s="52">
        <v>2021</v>
      </c>
      <c r="C47" s="52" t="s">
        <v>665</v>
      </c>
      <c r="D47" s="52" t="s">
        <v>58</v>
      </c>
      <c r="E47" s="52" t="s">
        <v>172</v>
      </c>
      <c r="F47" s="52"/>
      <c r="G47" s="53">
        <v>524</v>
      </c>
      <c r="H47" s="61">
        <f t="shared" si="1"/>
        <v>527.6938569989929</v>
      </c>
      <c r="I47" s="53"/>
      <c r="J47" s="53"/>
      <c r="K47" s="53"/>
      <c r="L47" s="59"/>
    </row>
    <row r="48" spans="1:12" ht="14.25" customHeight="1">
      <c r="A48" s="53">
        <v>26</v>
      </c>
      <c r="B48" s="52">
        <v>748</v>
      </c>
      <c r="C48" s="52" t="s">
        <v>100</v>
      </c>
      <c r="D48" s="52" t="s">
        <v>58</v>
      </c>
      <c r="E48" s="52" t="s">
        <v>290</v>
      </c>
      <c r="F48" s="52"/>
      <c r="G48" s="53">
        <v>515</v>
      </c>
      <c r="H48" s="61">
        <f t="shared" si="1"/>
        <v>518.6304128902316</v>
      </c>
      <c r="I48" s="53"/>
      <c r="J48" s="53"/>
      <c r="K48" s="53"/>
      <c r="L48" s="59"/>
    </row>
    <row r="49" spans="1:12" ht="14.25" customHeight="1">
      <c r="A49" s="53">
        <v>23</v>
      </c>
      <c r="B49" s="52">
        <v>545</v>
      </c>
      <c r="C49" s="52" t="s">
        <v>97</v>
      </c>
      <c r="D49" s="52" t="s">
        <v>58</v>
      </c>
      <c r="E49" s="52" t="s">
        <v>664</v>
      </c>
      <c r="F49" s="52" t="s">
        <v>278</v>
      </c>
      <c r="G49" s="53">
        <v>513</v>
      </c>
      <c r="H49" s="61">
        <f t="shared" si="1"/>
        <v>516.6163141993958</v>
      </c>
      <c r="I49" s="53"/>
      <c r="J49" s="53"/>
      <c r="K49" s="53"/>
      <c r="L49" s="59"/>
    </row>
    <row r="50" spans="1:12" ht="14.25" customHeight="1">
      <c r="A50" s="53">
        <v>35</v>
      </c>
      <c r="B50" s="52">
        <v>2929</v>
      </c>
      <c r="C50" s="52" t="s">
        <v>236</v>
      </c>
      <c r="D50" s="52" t="s">
        <v>58</v>
      </c>
      <c r="E50" s="52" t="s">
        <v>283</v>
      </c>
      <c r="F50" s="52" t="s">
        <v>238</v>
      </c>
      <c r="G50" s="53">
        <v>505</v>
      </c>
      <c r="H50" s="61">
        <f t="shared" si="1"/>
        <v>508.5599194360524</v>
      </c>
      <c r="I50" s="53"/>
      <c r="J50" s="53"/>
      <c r="K50" s="53"/>
      <c r="L50" s="59"/>
    </row>
    <row r="51" spans="1:12" ht="14.25" customHeight="1">
      <c r="A51" s="53">
        <v>27</v>
      </c>
      <c r="B51" s="52">
        <v>10</v>
      </c>
      <c r="C51" s="52" t="s">
        <v>110</v>
      </c>
      <c r="D51" s="52" t="s">
        <v>58</v>
      </c>
      <c r="E51" s="52" t="s">
        <v>290</v>
      </c>
      <c r="F51" s="52"/>
      <c r="G51" s="53">
        <v>499</v>
      </c>
      <c r="H51" s="61">
        <f t="shared" si="1"/>
        <v>502.5176233635448</v>
      </c>
      <c r="I51" s="53"/>
      <c r="J51" s="53"/>
      <c r="K51" s="53"/>
      <c r="L51" s="59"/>
    </row>
    <row r="52" spans="1:12" ht="14.25" customHeight="1">
      <c r="A52" s="53">
        <v>42</v>
      </c>
      <c r="B52" s="52">
        <v>625</v>
      </c>
      <c r="C52" s="52" t="s">
        <v>544</v>
      </c>
      <c r="D52" s="52" t="s">
        <v>58</v>
      </c>
      <c r="E52" s="52" t="s">
        <v>545</v>
      </c>
      <c r="F52" s="52" t="s">
        <v>546</v>
      </c>
      <c r="G52" s="53">
        <v>485</v>
      </c>
      <c r="H52" s="61">
        <f t="shared" si="1"/>
        <v>488.41893252769387</v>
      </c>
      <c r="I52" s="53"/>
      <c r="J52" s="53"/>
      <c r="K52" s="53"/>
      <c r="L52" s="59"/>
    </row>
    <row r="53" spans="1:12" ht="14.25" customHeight="1">
      <c r="A53" s="53">
        <v>25</v>
      </c>
      <c r="B53" s="52">
        <v>1232</v>
      </c>
      <c r="C53" s="52" t="s">
        <v>92</v>
      </c>
      <c r="D53" s="52" t="s">
        <v>58</v>
      </c>
      <c r="E53" s="52" t="s">
        <v>296</v>
      </c>
      <c r="F53" s="52"/>
      <c r="G53" s="53">
        <v>484</v>
      </c>
      <c r="H53" s="61">
        <f t="shared" si="1"/>
        <v>487.4118831822759</v>
      </c>
      <c r="I53" s="53"/>
      <c r="J53" s="53"/>
      <c r="K53" s="53"/>
      <c r="L53" s="59"/>
    </row>
    <row r="54" spans="1:12" ht="14.25" customHeight="1">
      <c r="A54" s="53">
        <v>29</v>
      </c>
      <c r="B54" s="52">
        <v>976</v>
      </c>
      <c r="C54" s="52" t="s">
        <v>114</v>
      </c>
      <c r="D54" s="52" t="s">
        <v>58</v>
      </c>
      <c r="E54" s="52" t="s">
        <v>115</v>
      </c>
      <c r="F54" s="52"/>
      <c r="G54" s="53">
        <v>484</v>
      </c>
      <c r="H54" s="61">
        <f t="shared" si="1"/>
        <v>487.4118831822759</v>
      </c>
      <c r="I54" s="53"/>
      <c r="J54" s="53"/>
      <c r="K54" s="53"/>
      <c r="L54" s="59"/>
    </row>
    <row r="55" spans="1:12" ht="14.25" customHeight="1">
      <c r="A55" s="53">
        <v>33</v>
      </c>
      <c r="B55" s="52">
        <v>1011</v>
      </c>
      <c r="C55" s="52" t="s">
        <v>666</v>
      </c>
      <c r="D55" s="52" t="s">
        <v>58</v>
      </c>
      <c r="E55" s="52" t="s">
        <v>115</v>
      </c>
      <c r="F55" s="52"/>
      <c r="G55" s="53">
        <v>483</v>
      </c>
      <c r="H55" s="61">
        <f t="shared" si="1"/>
        <v>486.404833836858</v>
      </c>
      <c r="I55" s="53"/>
      <c r="J55" s="53"/>
      <c r="K55" s="53"/>
      <c r="L55" s="59"/>
    </row>
    <row r="56" spans="1:12" ht="14.25" customHeight="1">
      <c r="A56" s="53">
        <v>36</v>
      </c>
      <c r="B56" s="52">
        <v>36929</v>
      </c>
      <c r="C56" s="52" t="s">
        <v>669</v>
      </c>
      <c r="D56" s="52" t="s">
        <v>58</v>
      </c>
      <c r="E56" s="52" t="s">
        <v>299</v>
      </c>
      <c r="F56" s="52"/>
      <c r="G56" s="53">
        <v>483</v>
      </c>
      <c r="H56" s="61">
        <f t="shared" si="1"/>
        <v>486.404833836858</v>
      </c>
      <c r="I56" s="53"/>
      <c r="J56" s="53"/>
      <c r="K56" s="53"/>
      <c r="L56" s="59"/>
    </row>
    <row r="57" spans="1:12" ht="14.25" customHeight="1">
      <c r="A57" s="53">
        <v>31</v>
      </c>
      <c r="B57" s="52">
        <v>2500</v>
      </c>
      <c r="C57" s="52" t="s">
        <v>156</v>
      </c>
      <c r="D57" s="52" t="s">
        <v>58</v>
      </c>
      <c r="E57" s="52" t="s">
        <v>84</v>
      </c>
      <c r="F57" s="52"/>
      <c r="G57" s="53">
        <v>482</v>
      </c>
      <c r="H57" s="61">
        <f t="shared" si="1"/>
        <v>485.39778449144006</v>
      </c>
      <c r="I57" s="53"/>
      <c r="J57" s="53"/>
      <c r="K57" s="53"/>
      <c r="L57" s="59"/>
    </row>
    <row r="58" spans="1:12" ht="14.25" customHeight="1">
      <c r="A58" s="53">
        <v>21</v>
      </c>
      <c r="B58" s="52">
        <v>605</v>
      </c>
      <c r="C58" s="52" t="s">
        <v>488</v>
      </c>
      <c r="D58" s="52" t="s">
        <v>58</v>
      </c>
      <c r="E58" s="52" t="s">
        <v>172</v>
      </c>
      <c r="F58" s="52"/>
      <c r="G58" s="53">
        <v>458</v>
      </c>
      <c r="H58" s="61">
        <f t="shared" si="1"/>
        <v>461.22860020140985</v>
      </c>
      <c r="I58" s="53"/>
      <c r="J58" s="53"/>
      <c r="K58" s="53"/>
      <c r="L58" s="59"/>
    </row>
    <row r="59" spans="1:12" ht="14.25" customHeight="1">
      <c r="A59" s="53">
        <v>38</v>
      </c>
      <c r="B59" s="52">
        <v>911</v>
      </c>
      <c r="C59" s="52" t="s">
        <v>140</v>
      </c>
      <c r="D59" s="52" t="s">
        <v>58</v>
      </c>
      <c r="E59" s="52" t="s">
        <v>672</v>
      </c>
      <c r="F59" s="52" t="s">
        <v>142</v>
      </c>
      <c r="G59" s="53">
        <v>405</v>
      </c>
      <c r="H59" s="61">
        <f t="shared" si="1"/>
        <v>407.8549848942598</v>
      </c>
      <c r="I59" s="53"/>
      <c r="J59" s="53"/>
      <c r="K59" s="53"/>
      <c r="L59" s="59"/>
    </row>
    <row r="60" spans="1:12" ht="14.25" customHeight="1">
      <c r="A60" s="53">
        <v>37</v>
      </c>
      <c r="B60" s="52">
        <v>916</v>
      </c>
      <c r="C60" s="52" t="s">
        <v>670</v>
      </c>
      <c r="D60" s="52" t="s">
        <v>58</v>
      </c>
      <c r="E60" s="52" t="s">
        <v>671</v>
      </c>
      <c r="F60" s="52"/>
      <c r="G60" s="53">
        <v>404</v>
      </c>
      <c r="H60" s="61">
        <f t="shared" si="1"/>
        <v>406.8479355488419</v>
      </c>
      <c r="I60" s="53"/>
      <c r="J60" s="53"/>
      <c r="K60" s="53"/>
      <c r="L60" s="59"/>
    </row>
    <row r="61" spans="1:12" ht="14.25" customHeight="1">
      <c r="A61" s="53">
        <v>39</v>
      </c>
      <c r="B61" s="52">
        <v>1230</v>
      </c>
      <c r="C61" s="52" t="s">
        <v>673</v>
      </c>
      <c r="D61" s="52" t="s">
        <v>58</v>
      </c>
      <c r="E61" s="52" t="s">
        <v>89</v>
      </c>
      <c r="F61" s="52"/>
      <c r="G61" s="53">
        <v>389</v>
      </c>
      <c r="H61" s="61">
        <f t="shared" si="1"/>
        <v>391.742195367573</v>
      </c>
      <c r="I61" s="53"/>
      <c r="J61" s="53"/>
      <c r="K61" s="53"/>
      <c r="L61" s="59"/>
    </row>
    <row r="62" spans="1:12" ht="14.25" customHeight="1">
      <c r="A62" s="53">
        <v>19</v>
      </c>
      <c r="B62" s="52">
        <v>217</v>
      </c>
      <c r="C62" s="52" t="s">
        <v>662</v>
      </c>
      <c r="D62" s="52" t="s">
        <v>58</v>
      </c>
      <c r="E62" s="52" t="s">
        <v>663</v>
      </c>
      <c r="F62" s="52"/>
      <c r="G62" s="53">
        <v>384</v>
      </c>
      <c r="H62" s="61">
        <f t="shared" si="1"/>
        <v>386.7069486404834</v>
      </c>
      <c r="I62" s="53"/>
      <c r="J62" s="53"/>
      <c r="K62" s="53"/>
      <c r="L62" s="59"/>
    </row>
    <row r="63" spans="1:12" ht="14.25" customHeight="1">
      <c r="A63" s="53">
        <v>41</v>
      </c>
      <c r="B63" s="52">
        <v>69696970</v>
      </c>
      <c r="C63" s="52" t="s">
        <v>674</v>
      </c>
      <c r="D63" s="52" t="s">
        <v>58</v>
      </c>
      <c r="E63" s="52" t="s">
        <v>675</v>
      </c>
      <c r="F63" s="52" t="s">
        <v>676</v>
      </c>
      <c r="G63" s="53">
        <v>384</v>
      </c>
      <c r="H63" s="61">
        <f t="shared" si="1"/>
        <v>386.7069486404834</v>
      </c>
      <c r="I63" s="53"/>
      <c r="J63" s="53"/>
      <c r="K63" s="53"/>
      <c r="L63" s="59"/>
    </row>
    <row r="64" spans="1:12" ht="14.25" customHeight="1">
      <c r="A64" s="53">
        <v>40</v>
      </c>
      <c r="B64" s="52">
        <v>7123</v>
      </c>
      <c r="C64" s="52" t="s">
        <v>284</v>
      </c>
      <c r="D64" s="52" t="s">
        <v>58</v>
      </c>
      <c r="E64" s="52" t="s">
        <v>285</v>
      </c>
      <c r="F64" s="52"/>
      <c r="G64" s="53">
        <v>377</v>
      </c>
      <c r="H64" s="61">
        <f t="shared" si="1"/>
        <v>379.6576032225579</v>
      </c>
      <c r="I64" s="53"/>
      <c r="J64" s="53"/>
      <c r="K64" s="53"/>
      <c r="L64" s="59"/>
    </row>
    <row r="65" spans="1:12" ht="14.25" customHeight="1">
      <c r="A65" s="53">
        <v>47</v>
      </c>
      <c r="B65" s="52">
        <v>2188</v>
      </c>
      <c r="C65" s="52" t="s">
        <v>288</v>
      </c>
      <c r="D65" s="52" t="s">
        <v>58</v>
      </c>
      <c r="E65" s="52" t="s">
        <v>280</v>
      </c>
      <c r="F65" s="52"/>
      <c r="G65" s="53">
        <v>256</v>
      </c>
      <c r="H65" s="61">
        <f t="shared" si="1"/>
        <v>257.8046324269889</v>
      </c>
      <c r="I65" s="53"/>
      <c r="J65" s="53"/>
      <c r="K65" s="53"/>
      <c r="L65" s="59"/>
    </row>
    <row r="66" spans="1:12" ht="14.25" customHeight="1">
      <c r="A66" s="53">
        <v>34</v>
      </c>
      <c r="B66" s="52">
        <v>169</v>
      </c>
      <c r="C66" s="52" t="s">
        <v>667</v>
      </c>
      <c r="D66" s="52" t="s">
        <v>58</v>
      </c>
      <c r="E66" s="52" t="s">
        <v>280</v>
      </c>
      <c r="F66" s="52" t="s">
        <v>668</v>
      </c>
      <c r="G66" s="53">
        <v>233</v>
      </c>
      <c r="H66" s="61">
        <f t="shared" si="1"/>
        <v>234.64249748237663</v>
      </c>
      <c r="I66" s="53"/>
      <c r="J66" s="53"/>
      <c r="K66" s="53"/>
      <c r="L66" s="59"/>
    </row>
    <row r="67" spans="1:12" ht="14.25" customHeight="1">
      <c r="A67" s="53">
        <v>44</v>
      </c>
      <c r="B67" s="52">
        <v>24</v>
      </c>
      <c r="C67" s="52" t="s">
        <v>275</v>
      </c>
      <c r="D67" s="52" t="s">
        <v>58</v>
      </c>
      <c r="E67" s="52" t="s">
        <v>677</v>
      </c>
      <c r="F67" s="52" t="s">
        <v>77</v>
      </c>
      <c r="G67" s="53">
        <v>231</v>
      </c>
      <c r="H67" s="61">
        <f t="shared" si="1"/>
        <v>232.62839879154077</v>
      </c>
      <c r="I67" s="53"/>
      <c r="J67" s="53"/>
      <c r="K67" s="53"/>
      <c r="L67" s="59"/>
    </row>
    <row r="68" spans="1:12" ht="14.25" customHeight="1">
      <c r="A68" s="53">
        <v>43</v>
      </c>
      <c r="B68" s="52">
        <v>82</v>
      </c>
      <c r="C68" s="52" t="s">
        <v>542</v>
      </c>
      <c r="D68" s="52" t="s">
        <v>58</v>
      </c>
      <c r="E68" s="52" t="s">
        <v>87</v>
      </c>
      <c r="F68" s="52"/>
      <c r="G68" s="53">
        <v>209</v>
      </c>
      <c r="H68" s="61">
        <f t="shared" si="1"/>
        <v>210.47331319234644</v>
      </c>
      <c r="I68" s="53"/>
      <c r="J68" s="53"/>
      <c r="K68" s="53"/>
      <c r="L68" s="59"/>
    </row>
    <row r="69" spans="1:12" ht="14.25" customHeight="1">
      <c r="A69" s="53">
        <v>28</v>
      </c>
      <c r="B69" s="52">
        <v>171</v>
      </c>
      <c r="C69" s="52" t="s">
        <v>279</v>
      </c>
      <c r="D69" s="52" t="s">
        <v>58</v>
      </c>
      <c r="E69" s="52" t="s">
        <v>280</v>
      </c>
      <c r="F69" s="52"/>
      <c r="G69" s="53">
        <v>204</v>
      </c>
      <c r="H69" s="61">
        <f t="shared" si="1"/>
        <v>205.4380664652568</v>
      </c>
      <c r="I69" s="53"/>
      <c r="J69" s="53"/>
      <c r="K69" s="53"/>
      <c r="L69" s="59"/>
    </row>
    <row r="70" spans="1:12" ht="14.25" customHeight="1">
      <c r="A70" s="53">
        <v>45</v>
      </c>
      <c r="B70" s="52">
        <v>18</v>
      </c>
      <c r="C70" s="52" t="s">
        <v>174</v>
      </c>
      <c r="D70" s="52" t="s">
        <v>58</v>
      </c>
      <c r="E70" s="52" t="s">
        <v>87</v>
      </c>
      <c r="F70" s="52"/>
      <c r="G70" s="53">
        <v>192</v>
      </c>
      <c r="H70" s="61">
        <f t="shared" si="1"/>
        <v>193.3534743202417</v>
      </c>
      <c r="I70" s="53"/>
      <c r="J70" s="53"/>
      <c r="K70" s="53"/>
      <c r="L70" s="59"/>
    </row>
    <row r="71" spans="1:12" ht="14.25" customHeight="1">
      <c r="A71" s="53">
        <v>50</v>
      </c>
      <c r="B71" s="52">
        <v>1006</v>
      </c>
      <c r="C71" s="52" t="s">
        <v>489</v>
      </c>
      <c r="D71" s="52" t="s">
        <v>58</v>
      </c>
      <c r="E71" s="52" t="s">
        <v>185</v>
      </c>
      <c r="F71" s="52" t="s">
        <v>681</v>
      </c>
      <c r="G71" s="53">
        <v>163</v>
      </c>
      <c r="H71" s="61">
        <f t="shared" si="1"/>
        <v>164.14904330312186</v>
      </c>
      <c r="I71" s="53"/>
      <c r="J71" s="53"/>
      <c r="K71" s="53"/>
      <c r="L71" s="59"/>
    </row>
    <row r="72" spans="1:12" ht="14.25" customHeight="1">
      <c r="A72" s="53">
        <v>46</v>
      </c>
      <c r="B72" s="52">
        <v>909</v>
      </c>
      <c r="C72" s="52" t="s">
        <v>300</v>
      </c>
      <c r="D72" s="52" t="s">
        <v>58</v>
      </c>
      <c r="E72" s="52" t="s">
        <v>234</v>
      </c>
      <c r="F72" s="52" t="s">
        <v>298</v>
      </c>
      <c r="G72" s="53">
        <v>111</v>
      </c>
      <c r="H72" s="61">
        <f t="shared" si="1"/>
        <v>111.78247734138972</v>
      </c>
      <c r="I72" s="53"/>
      <c r="J72" s="53"/>
      <c r="K72" s="53"/>
      <c r="L72" s="59"/>
    </row>
    <row r="73" spans="1:12" ht="14.25" customHeight="1">
      <c r="A73" s="53">
        <v>48</v>
      </c>
      <c r="B73" s="52">
        <v>73</v>
      </c>
      <c r="C73" s="52" t="s">
        <v>297</v>
      </c>
      <c r="D73" s="52" t="s">
        <v>58</v>
      </c>
      <c r="E73" s="52" t="s">
        <v>79</v>
      </c>
      <c r="F73" s="52" t="s">
        <v>298</v>
      </c>
      <c r="G73" s="53">
        <v>111</v>
      </c>
      <c r="H73" s="61">
        <f t="shared" si="1"/>
        <v>111.78247734138972</v>
      </c>
      <c r="I73" s="53"/>
      <c r="J73" s="53"/>
      <c r="K73" s="53"/>
      <c r="L73" s="59"/>
    </row>
    <row r="74" spans="1:12" ht="14.25" customHeight="1">
      <c r="A74" s="53">
        <v>48</v>
      </c>
      <c r="B74" s="52">
        <v>321</v>
      </c>
      <c r="C74" s="52" t="s">
        <v>678</v>
      </c>
      <c r="D74" s="52" t="s">
        <v>58</v>
      </c>
      <c r="E74" s="52" t="s">
        <v>679</v>
      </c>
      <c r="F74" s="52" t="s">
        <v>680</v>
      </c>
      <c r="G74" s="53">
        <v>111</v>
      </c>
      <c r="H74" s="61">
        <f t="shared" si="1"/>
        <v>111.78247734138972</v>
      </c>
      <c r="I74" s="53"/>
      <c r="J74" s="53"/>
      <c r="K74" s="53"/>
      <c r="L74" s="59"/>
    </row>
    <row r="75" spans="1:12" ht="14.25" customHeight="1">
      <c r="A75" s="53">
        <v>51</v>
      </c>
      <c r="B75" s="52">
        <v>606</v>
      </c>
      <c r="C75" s="52" t="s">
        <v>468</v>
      </c>
      <c r="D75" s="52" t="s">
        <v>58</v>
      </c>
      <c r="E75" s="52" t="s">
        <v>431</v>
      </c>
      <c r="F75" s="52"/>
      <c r="G75" s="53">
        <v>111</v>
      </c>
      <c r="H75" s="61">
        <f t="shared" si="1"/>
        <v>111.78247734138972</v>
      </c>
      <c r="I75" s="53"/>
      <c r="J75" s="53"/>
      <c r="K75" s="53"/>
      <c r="L75" s="5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4">
      <selection activeCell="H59" sqref="H59"/>
    </sheetView>
  </sheetViews>
  <sheetFormatPr defaultColWidth="9.140625" defaultRowHeight="15"/>
  <cols>
    <col min="3" max="3" width="17.8515625" style="0" customWidth="1"/>
    <col min="5" max="6" width="21.00390625" style="0" customWidth="1"/>
    <col min="8" max="8" width="10.00390625" style="0" customWidth="1"/>
    <col min="9" max="9" width="15.8515625" style="0" customWidth="1"/>
  </cols>
  <sheetData>
    <row r="1" ht="15">
      <c r="A1" t="s">
        <v>634</v>
      </c>
    </row>
    <row r="2" ht="15">
      <c r="A2" s="46" t="s">
        <v>635</v>
      </c>
    </row>
    <row r="4" ht="23.25">
      <c r="A4" s="47" t="s">
        <v>636</v>
      </c>
    </row>
    <row r="6" ht="15">
      <c r="A6" s="48" t="s">
        <v>637</v>
      </c>
    </row>
    <row r="8" ht="23.25">
      <c r="A8" s="47" t="s">
        <v>58</v>
      </c>
    </row>
    <row r="10" ht="18">
      <c r="A10" s="49" t="s">
        <v>638</v>
      </c>
    </row>
    <row r="12" spans="1:13" ht="15">
      <c r="A12" s="8" t="s">
        <v>639</v>
      </c>
      <c r="J12">
        <v>1</v>
      </c>
      <c r="K12">
        <v>2</v>
      </c>
      <c r="L12">
        <v>3</v>
      </c>
      <c r="M12" t="s">
        <v>691</v>
      </c>
    </row>
    <row r="13" spans="9:13" ht="15">
      <c r="I13" t="s">
        <v>685</v>
      </c>
      <c r="J13">
        <v>995</v>
      </c>
      <c r="K13">
        <v>953</v>
      </c>
      <c r="L13">
        <v>937</v>
      </c>
      <c r="M13">
        <f>SUM(J13:L13)</f>
        <v>2885</v>
      </c>
    </row>
    <row r="14" spans="1:13" ht="15">
      <c r="A14" s="45" t="s">
        <v>640</v>
      </c>
      <c r="B14" s="45" t="s">
        <v>641</v>
      </c>
      <c r="C14" s="45" t="s">
        <v>642</v>
      </c>
      <c r="I14" t="s">
        <v>686</v>
      </c>
      <c r="J14">
        <v>972</v>
      </c>
      <c r="K14">
        <v>943</v>
      </c>
      <c r="L14">
        <v>819</v>
      </c>
      <c r="M14">
        <f aca="true" t="shared" si="0" ref="M14:M21">SUM(J14:L14)</f>
        <v>2734</v>
      </c>
    </row>
    <row r="15" spans="1:13" ht="15.75" customHeight="1">
      <c r="A15" s="52" t="s">
        <v>646</v>
      </c>
      <c r="B15" s="52" t="s">
        <v>647</v>
      </c>
      <c r="C15" s="52" t="s">
        <v>648</v>
      </c>
      <c r="I15" t="s">
        <v>687</v>
      </c>
      <c r="J15">
        <v>709</v>
      </c>
      <c r="K15">
        <v>641</v>
      </c>
      <c r="L15">
        <v>552</v>
      </c>
      <c r="M15">
        <f t="shared" si="0"/>
        <v>1902</v>
      </c>
    </row>
    <row r="16" spans="1:13" ht="15">
      <c r="A16" s="52"/>
      <c r="B16" s="52"/>
      <c r="C16" s="52"/>
      <c r="I16" t="s">
        <v>688</v>
      </c>
      <c r="J16">
        <v>1000</v>
      </c>
      <c r="K16">
        <v>456</v>
      </c>
      <c r="L16">
        <v>943</v>
      </c>
      <c r="M16">
        <f t="shared" si="0"/>
        <v>2399</v>
      </c>
    </row>
    <row r="17" spans="1:13" ht="15">
      <c r="A17" s="52"/>
      <c r="B17" s="52"/>
      <c r="C17" s="52"/>
      <c r="I17" t="s">
        <v>689</v>
      </c>
      <c r="J17">
        <v>734</v>
      </c>
      <c r="K17">
        <v>686</v>
      </c>
      <c r="L17">
        <v>210</v>
      </c>
      <c r="M17">
        <f t="shared" si="0"/>
        <v>1630</v>
      </c>
    </row>
    <row r="18" spans="1:13" ht="15">
      <c r="A18" s="52"/>
      <c r="B18" s="52"/>
      <c r="C18" s="52"/>
      <c r="I18" t="s">
        <v>96</v>
      </c>
      <c r="M18">
        <f t="shared" si="0"/>
        <v>0</v>
      </c>
    </row>
    <row r="19" spans="1:13" ht="15">
      <c r="A19" s="52"/>
      <c r="B19" s="52"/>
      <c r="C19" s="52"/>
      <c r="I19" t="s">
        <v>690</v>
      </c>
      <c r="M19">
        <f t="shared" si="0"/>
        <v>0</v>
      </c>
    </row>
    <row r="20" spans="1:13" ht="15">
      <c r="A20" s="52"/>
      <c r="B20" s="52"/>
      <c r="C20" s="52"/>
      <c r="I20" t="s">
        <v>278</v>
      </c>
      <c r="J20">
        <v>947</v>
      </c>
      <c r="K20">
        <v>701</v>
      </c>
      <c r="L20">
        <v>99</v>
      </c>
      <c r="M20">
        <f t="shared" si="0"/>
        <v>1747</v>
      </c>
    </row>
    <row r="21" spans="1:13" ht="15">
      <c r="A21" s="52"/>
      <c r="B21" s="52"/>
      <c r="C21" s="52"/>
      <c r="I21" t="s">
        <v>692</v>
      </c>
      <c r="J21">
        <v>875</v>
      </c>
      <c r="K21">
        <v>583</v>
      </c>
      <c r="L21">
        <v>344</v>
      </c>
      <c r="M21">
        <f t="shared" si="0"/>
        <v>1802</v>
      </c>
    </row>
    <row r="22" spans="1:13" ht="15">
      <c r="A22" s="52"/>
      <c r="B22" s="52"/>
      <c r="C22" s="52"/>
      <c r="I22" s="68" t="s">
        <v>693</v>
      </c>
      <c r="M22">
        <f>SUM(J22:L22)</f>
        <v>0</v>
      </c>
    </row>
    <row r="23" spans="1:13" ht="15">
      <c r="A23" s="52"/>
      <c r="B23" s="52"/>
      <c r="C23" s="52"/>
      <c r="I23" t="s">
        <v>694</v>
      </c>
      <c r="J23">
        <v>611</v>
      </c>
      <c r="K23">
        <v>281</v>
      </c>
      <c r="L23">
        <v>223</v>
      </c>
      <c r="M23">
        <f>SUM(J23:L23)</f>
        <v>1115</v>
      </c>
    </row>
    <row r="24" spans="1:7" ht="15">
      <c r="A24" s="45" t="s">
        <v>42</v>
      </c>
      <c r="B24" s="45" t="s">
        <v>7</v>
      </c>
      <c r="C24" s="45" t="s">
        <v>43</v>
      </c>
      <c r="D24" s="45" t="s">
        <v>44</v>
      </c>
      <c r="E24" s="45" t="s">
        <v>45</v>
      </c>
      <c r="F24" s="45" t="s">
        <v>46</v>
      </c>
      <c r="G24" s="45" t="s">
        <v>656</v>
      </c>
    </row>
    <row r="25" spans="1:8" ht="13.5" customHeight="1">
      <c r="A25" s="53">
        <v>1</v>
      </c>
      <c r="B25" s="52">
        <v>214</v>
      </c>
      <c r="C25" s="52" t="s">
        <v>466</v>
      </c>
      <c r="D25" s="52" t="s">
        <v>58</v>
      </c>
      <c r="E25" s="52" t="s">
        <v>266</v>
      </c>
      <c r="F25" s="52" t="s">
        <v>400</v>
      </c>
      <c r="G25" s="53">
        <v>990</v>
      </c>
      <c r="H25">
        <v>1000</v>
      </c>
    </row>
    <row r="26" spans="1:8" ht="13.5" customHeight="1">
      <c r="A26" s="53">
        <v>2</v>
      </c>
      <c r="B26" s="52">
        <v>17</v>
      </c>
      <c r="C26" s="52" t="s">
        <v>229</v>
      </c>
      <c r="D26" s="52" t="s">
        <v>58</v>
      </c>
      <c r="E26" s="52" t="s">
        <v>397</v>
      </c>
      <c r="F26" s="52" t="s">
        <v>231</v>
      </c>
      <c r="G26" s="53">
        <v>985</v>
      </c>
      <c r="H26" s="58">
        <f>(1000*G26)/990</f>
        <v>994.9494949494949</v>
      </c>
    </row>
    <row r="27" spans="1:8" ht="13.5" customHeight="1">
      <c r="A27" s="53">
        <v>3</v>
      </c>
      <c r="B27" s="52">
        <v>311</v>
      </c>
      <c r="C27" s="52" t="s">
        <v>85</v>
      </c>
      <c r="D27" s="52" t="s">
        <v>58</v>
      </c>
      <c r="E27" s="52" t="s">
        <v>397</v>
      </c>
      <c r="F27" s="52" t="s">
        <v>659</v>
      </c>
      <c r="G27" s="53">
        <v>962</v>
      </c>
      <c r="H27" s="58">
        <f aca="true" t="shared" si="1" ref="H27:H75">(1000*G27)/990</f>
        <v>971.7171717171717</v>
      </c>
    </row>
    <row r="28" spans="1:8" ht="13.5" customHeight="1">
      <c r="A28" s="53">
        <v>4</v>
      </c>
      <c r="B28" s="52">
        <v>29</v>
      </c>
      <c r="C28" s="52" t="s">
        <v>274</v>
      </c>
      <c r="D28" s="52" t="s">
        <v>58</v>
      </c>
      <c r="E28" s="52" t="s">
        <v>59</v>
      </c>
      <c r="F28" s="52" t="s">
        <v>60</v>
      </c>
      <c r="G28" s="53">
        <v>943</v>
      </c>
      <c r="H28" s="58">
        <f t="shared" si="1"/>
        <v>952.5252525252525</v>
      </c>
    </row>
    <row r="29" spans="1:8" ht="13.5" customHeight="1">
      <c r="A29" s="53">
        <v>5</v>
      </c>
      <c r="B29" s="52">
        <v>148</v>
      </c>
      <c r="C29" s="52" t="s">
        <v>270</v>
      </c>
      <c r="D29" s="52" t="s">
        <v>58</v>
      </c>
      <c r="E29" s="52" t="s">
        <v>397</v>
      </c>
      <c r="F29" s="52"/>
      <c r="G29" s="53">
        <v>938</v>
      </c>
      <c r="H29" s="58">
        <f t="shared" si="1"/>
        <v>947.4747474747475</v>
      </c>
    </row>
    <row r="30" spans="1:8" ht="13.5" customHeight="1">
      <c r="A30" s="53">
        <v>6</v>
      </c>
      <c r="B30" s="52">
        <v>414</v>
      </c>
      <c r="C30" s="52" t="s">
        <v>61</v>
      </c>
      <c r="D30" s="52" t="s">
        <v>58</v>
      </c>
      <c r="E30" s="52" t="s">
        <v>266</v>
      </c>
      <c r="F30" s="52" t="s">
        <v>267</v>
      </c>
      <c r="G30" s="53">
        <v>934</v>
      </c>
      <c r="H30" s="58">
        <f t="shared" si="1"/>
        <v>943.4343434343434</v>
      </c>
    </row>
    <row r="31" spans="1:8" ht="13.5" customHeight="1">
      <c r="A31" s="53">
        <v>7</v>
      </c>
      <c r="B31" s="52">
        <v>90</v>
      </c>
      <c r="C31" s="52" t="s">
        <v>70</v>
      </c>
      <c r="D31" s="52" t="s">
        <v>58</v>
      </c>
      <c r="E31" s="52" t="s">
        <v>630</v>
      </c>
      <c r="F31" s="52" t="s">
        <v>72</v>
      </c>
      <c r="G31" s="53">
        <v>928</v>
      </c>
      <c r="H31" s="58">
        <f t="shared" si="1"/>
        <v>937.3737373737374</v>
      </c>
    </row>
    <row r="32" spans="1:8" ht="13.5" customHeight="1">
      <c r="A32" s="53">
        <v>8</v>
      </c>
      <c r="B32" s="52">
        <v>6</v>
      </c>
      <c r="C32" s="52" t="s">
        <v>272</v>
      </c>
      <c r="D32" s="52" t="s">
        <v>58</v>
      </c>
      <c r="E32" s="52" t="s">
        <v>266</v>
      </c>
      <c r="F32" s="52" t="s">
        <v>273</v>
      </c>
      <c r="G32" s="53">
        <v>866</v>
      </c>
      <c r="H32" s="58">
        <f t="shared" si="1"/>
        <v>874.7474747474747</v>
      </c>
    </row>
    <row r="33" spans="1:8" ht="13.5" customHeight="1">
      <c r="A33" s="53">
        <v>9</v>
      </c>
      <c r="B33" s="52">
        <v>5</v>
      </c>
      <c r="C33" s="52" t="s">
        <v>268</v>
      </c>
      <c r="D33" s="52" t="s">
        <v>58</v>
      </c>
      <c r="E33" s="52" t="s">
        <v>397</v>
      </c>
      <c r="F33" s="52" t="s">
        <v>269</v>
      </c>
      <c r="G33" s="53">
        <v>811</v>
      </c>
      <c r="H33" s="58">
        <f t="shared" si="1"/>
        <v>819.1919191919192</v>
      </c>
    </row>
    <row r="34" spans="1:8" ht="13.5" customHeight="1">
      <c r="A34" s="53">
        <v>10</v>
      </c>
      <c r="B34" s="52">
        <v>81</v>
      </c>
      <c r="C34" s="52" t="s">
        <v>65</v>
      </c>
      <c r="D34" s="52" t="s">
        <v>58</v>
      </c>
      <c r="E34" s="52" t="s">
        <v>397</v>
      </c>
      <c r="F34" s="52" t="s">
        <v>405</v>
      </c>
      <c r="G34" s="53">
        <v>810</v>
      </c>
      <c r="H34" s="58">
        <f t="shared" si="1"/>
        <v>818.1818181818181</v>
      </c>
    </row>
    <row r="35" spans="1:8" ht="13.5" customHeight="1">
      <c r="A35" s="53">
        <v>11</v>
      </c>
      <c r="B35" s="52">
        <v>217</v>
      </c>
      <c r="C35" s="52" t="s">
        <v>662</v>
      </c>
      <c r="D35" s="52" t="s">
        <v>58</v>
      </c>
      <c r="E35" s="52" t="s">
        <v>663</v>
      </c>
      <c r="F35" s="52"/>
      <c r="G35" s="53">
        <v>732</v>
      </c>
      <c r="H35" s="58">
        <f t="shared" si="1"/>
        <v>739.3939393939394</v>
      </c>
    </row>
    <row r="36" spans="1:8" ht="13.5" customHeight="1">
      <c r="A36" s="53">
        <v>12</v>
      </c>
      <c r="B36" s="52">
        <v>58</v>
      </c>
      <c r="C36" s="52" t="s">
        <v>276</v>
      </c>
      <c r="D36" s="52" t="s">
        <v>58</v>
      </c>
      <c r="E36" s="52" t="s">
        <v>607</v>
      </c>
      <c r="F36" s="52"/>
      <c r="G36" s="53">
        <v>727</v>
      </c>
      <c r="H36" s="58">
        <f t="shared" si="1"/>
        <v>734.3434343434343</v>
      </c>
    </row>
    <row r="37" spans="1:8" ht="13.5" customHeight="1">
      <c r="A37" s="53">
        <v>13</v>
      </c>
      <c r="B37" s="52">
        <v>1403</v>
      </c>
      <c r="C37" s="52" t="s">
        <v>226</v>
      </c>
      <c r="D37" s="52" t="s">
        <v>58</v>
      </c>
      <c r="E37" s="52" t="s">
        <v>412</v>
      </c>
      <c r="F37" s="52" t="s">
        <v>228</v>
      </c>
      <c r="G37" s="53">
        <v>702</v>
      </c>
      <c r="H37" s="58">
        <f t="shared" si="1"/>
        <v>709.0909090909091</v>
      </c>
    </row>
    <row r="38" spans="1:8" ht="13.5" customHeight="1">
      <c r="A38" s="53">
        <v>14</v>
      </c>
      <c r="B38" s="52">
        <v>545</v>
      </c>
      <c r="C38" s="52" t="s">
        <v>97</v>
      </c>
      <c r="D38" s="52" t="s">
        <v>58</v>
      </c>
      <c r="E38" s="52" t="s">
        <v>664</v>
      </c>
      <c r="F38" s="52" t="s">
        <v>278</v>
      </c>
      <c r="G38" s="53">
        <v>694</v>
      </c>
      <c r="H38" s="58">
        <f t="shared" si="1"/>
        <v>701.010101010101</v>
      </c>
    </row>
    <row r="39" spans="1:8" ht="13.5" customHeight="1">
      <c r="A39" s="53">
        <v>15</v>
      </c>
      <c r="B39" s="52">
        <v>171</v>
      </c>
      <c r="C39" s="52" t="s">
        <v>279</v>
      </c>
      <c r="D39" s="52" t="s">
        <v>58</v>
      </c>
      <c r="E39" s="52" t="s">
        <v>280</v>
      </c>
      <c r="F39" s="52"/>
      <c r="G39" s="53">
        <v>691</v>
      </c>
      <c r="H39" s="58">
        <f t="shared" si="1"/>
        <v>697.979797979798</v>
      </c>
    </row>
    <row r="40" spans="1:8" ht="13.5" customHeight="1">
      <c r="A40" s="53">
        <v>16</v>
      </c>
      <c r="B40" s="52">
        <v>27</v>
      </c>
      <c r="C40" s="52" t="s">
        <v>86</v>
      </c>
      <c r="D40" s="52" t="s">
        <v>58</v>
      </c>
      <c r="E40" s="52" t="s">
        <v>109</v>
      </c>
      <c r="F40" s="52" t="s">
        <v>88</v>
      </c>
      <c r="G40" s="53">
        <v>679</v>
      </c>
      <c r="H40" s="58">
        <f t="shared" si="1"/>
        <v>685.8585858585859</v>
      </c>
    </row>
    <row r="41" spans="1:8" ht="13.5" customHeight="1">
      <c r="A41" s="53">
        <v>17</v>
      </c>
      <c r="B41" s="52">
        <v>11</v>
      </c>
      <c r="C41" s="52" t="s">
        <v>548</v>
      </c>
      <c r="D41" s="52" t="s">
        <v>58</v>
      </c>
      <c r="E41" s="52" t="s">
        <v>89</v>
      </c>
      <c r="F41" s="52"/>
      <c r="G41" s="53">
        <v>635</v>
      </c>
      <c r="H41" s="58">
        <f t="shared" si="1"/>
        <v>641.4141414141415</v>
      </c>
    </row>
    <row r="42" spans="1:8" ht="13.5" customHeight="1">
      <c r="A42" s="53">
        <v>18</v>
      </c>
      <c r="B42" s="52">
        <v>169</v>
      </c>
      <c r="C42" s="52" t="s">
        <v>667</v>
      </c>
      <c r="D42" s="52" t="s">
        <v>58</v>
      </c>
      <c r="E42" s="52" t="s">
        <v>280</v>
      </c>
      <c r="F42" s="52" t="s">
        <v>668</v>
      </c>
      <c r="G42" s="53">
        <v>605</v>
      </c>
      <c r="H42" s="58">
        <f t="shared" si="1"/>
        <v>611.1111111111111</v>
      </c>
    </row>
    <row r="43" spans="1:8" ht="13.5" customHeight="1">
      <c r="A43" s="53">
        <v>19</v>
      </c>
      <c r="B43" s="52">
        <v>1232</v>
      </c>
      <c r="C43" s="52" t="s">
        <v>92</v>
      </c>
      <c r="D43" s="52" t="s">
        <v>58</v>
      </c>
      <c r="E43" s="52" t="s">
        <v>296</v>
      </c>
      <c r="F43" s="52"/>
      <c r="G43" s="53">
        <v>577</v>
      </c>
      <c r="H43" s="58">
        <f t="shared" si="1"/>
        <v>582.8282828282828</v>
      </c>
    </row>
    <row r="44" spans="1:8" ht="13.5" customHeight="1">
      <c r="A44" s="53">
        <v>20</v>
      </c>
      <c r="B44" s="52">
        <v>976</v>
      </c>
      <c r="C44" s="52" t="s">
        <v>114</v>
      </c>
      <c r="D44" s="52" t="s">
        <v>58</v>
      </c>
      <c r="E44" s="52" t="s">
        <v>115</v>
      </c>
      <c r="F44" s="52"/>
      <c r="G44" s="53">
        <v>566</v>
      </c>
      <c r="H44" s="58">
        <f t="shared" si="1"/>
        <v>571.7171717171717</v>
      </c>
    </row>
    <row r="45" spans="1:8" ht="13.5" customHeight="1">
      <c r="A45" s="53">
        <v>21</v>
      </c>
      <c r="B45" s="52">
        <v>992</v>
      </c>
      <c r="C45" s="52" t="s">
        <v>105</v>
      </c>
      <c r="D45" s="52" t="s">
        <v>58</v>
      </c>
      <c r="E45" s="52" t="s">
        <v>608</v>
      </c>
      <c r="F45" s="52" t="s">
        <v>609</v>
      </c>
      <c r="G45" s="53">
        <v>546</v>
      </c>
      <c r="H45" s="58">
        <f t="shared" si="1"/>
        <v>551.5151515151515</v>
      </c>
    </row>
    <row r="46" spans="1:8" ht="13.5" customHeight="1">
      <c r="A46" s="53">
        <v>22</v>
      </c>
      <c r="B46" s="52">
        <v>523</v>
      </c>
      <c r="C46" s="52" t="s">
        <v>78</v>
      </c>
      <c r="D46" s="52" t="s">
        <v>58</v>
      </c>
      <c r="E46" s="52" t="s">
        <v>536</v>
      </c>
      <c r="F46" s="52" t="s">
        <v>660</v>
      </c>
      <c r="G46" s="53">
        <v>508</v>
      </c>
      <c r="H46" s="58">
        <f t="shared" si="1"/>
        <v>513.1313131313132</v>
      </c>
    </row>
    <row r="47" spans="1:8" ht="13.5" customHeight="1">
      <c r="A47" s="53">
        <v>23</v>
      </c>
      <c r="B47" s="52">
        <v>2021</v>
      </c>
      <c r="C47" s="52" t="s">
        <v>665</v>
      </c>
      <c r="D47" s="52" t="s">
        <v>58</v>
      </c>
      <c r="E47" s="52" t="s">
        <v>172</v>
      </c>
      <c r="F47" s="52"/>
      <c r="G47" s="53">
        <v>486</v>
      </c>
      <c r="H47" s="58">
        <f t="shared" si="1"/>
        <v>490.90909090909093</v>
      </c>
    </row>
    <row r="48" spans="1:8" ht="13.5" customHeight="1">
      <c r="A48" s="53">
        <v>24</v>
      </c>
      <c r="B48" s="52">
        <v>331</v>
      </c>
      <c r="C48" s="52" t="s">
        <v>281</v>
      </c>
      <c r="D48" s="52" t="s">
        <v>58</v>
      </c>
      <c r="E48" s="52" t="s">
        <v>266</v>
      </c>
      <c r="F48" s="52" t="s">
        <v>282</v>
      </c>
      <c r="G48" s="53">
        <v>472</v>
      </c>
      <c r="H48" s="58">
        <f t="shared" si="1"/>
        <v>476.7676767676768</v>
      </c>
    </row>
    <row r="49" spans="1:8" ht="13.5" customHeight="1">
      <c r="A49" s="53">
        <v>25</v>
      </c>
      <c r="B49" s="52">
        <v>140</v>
      </c>
      <c r="C49" s="52" t="s">
        <v>289</v>
      </c>
      <c r="D49" s="52" t="s">
        <v>58</v>
      </c>
      <c r="E49" s="52" t="s">
        <v>290</v>
      </c>
      <c r="F49" s="52" t="s">
        <v>661</v>
      </c>
      <c r="G49" s="53">
        <v>470</v>
      </c>
      <c r="H49" s="58">
        <f t="shared" si="1"/>
        <v>474.74747474747477</v>
      </c>
    </row>
    <row r="50" spans="1:8" ht="13.5" customHeight="1">
      <c r="A50" s="53">
        <v>26</v>
      </c>
      <c r="B50" s="52">
        <v>2500</v>
      </c>
      <c r="C50" s="52" t="s">
        <v>156</v>
      </c>
      <c r="D50" s="52" t="s">
        <v>58</v>
      </c>
      <c r="E50" s="52" t="s">
        <v>84</v>
      </c>
      <c r="F50" s="52"/>
      <c r="G50" s="53">
        <v>466</v>
      </c>
      <c r="H50" s="58">
        <f t="shared" si="1"/>
        <v>470.7070707070707</v>
      </c>
    </row>
    <row r="51" spans="1:8" ht="13.5" customHeight="1">
      <c r="A51" s="53">
        <v>27</v>
      </c>
      <c r="B51" s="52">
        <v>2929</v>
      </c>
      <c r="C51" s="52" t="s">
        <v>236</v>
      </c>
      <c r="D51" s="52" t="s">
        <v>58</v>
      </c>
      <c r="E51" s="52" t="s">
        <v>283</v>
      </c>
      <c r="F51" s="52" t="s">
        <v>238</v>
      </c>
      <c r="G51" s="53">
        <v>451</v>
      </c>
      <c r="H51" s="58">
        <f t="shared" si="1"/>
        <v>455.55555555555554</v>
      </c>
    </row>
    <row r="52" spans="1:8" ht="13.5" customHeight="1">
      <c r="A52" s="53">
        <v>28</v>
      </c>
      <c r="B52" s="52">
        <v>7</v>
      </c>
      <c r="C52" s="52" t="s">
        <v>80</v>
      </c>
      <c r="D52" s="52" t="s">
        <v>58</v>
      </c>
      <c r="E52" s="52" t="s">
        <v>608</v>
      </c>
      <c r="F52" s="52" t="s">
        <v>82</v>
      </c>
      <c r="G52" s="53">
        <v>438</v>
      </c>
      <c r="H52" s="58">
        <f t="shared" si="1"/>
        <v>442.42424242424244</v>
      </c>
    </row>
    <row r="53" spans="1:8" ht="13.5" customHeight="1">
      <c r="A53" s="53">
        <v>29</v>
      </c>
      <c r="B53" s="52">
        <v>10</v>
      </c>
      <c r="C53" s="52" t="s">
        <v>110</v>
      </c>
      <c r="D53" s="52" t="s">
        <v>58</v>
      </c>
      <c r="E53" s="52" t="s">
        <v>290</v>
      </c>
      <c r="F53" s="52"/>
      <c r="G53" s="53">
        <v>407</v>
      </c>
      <c r="H53" s="58">
        <f t="shared" si="1"/>
        <v>411.1111111111111</v>
      </c>
    </row>
    <row r="54" spans="1:8" ht="13.5" customHeight="1">
      <c r="A54" s="53">
        <v>30</v>
      </c>
      <c r="B54" s="52">
        <v>82</v>
      </c>
      <c r="C54" s="52" t="s">
        <v>542</v>
      </c>
      <c r="D54" s="52" t="s">
        <v>58</v>
      </c>
      <c r="E54" s="52" t="s">
        <v>87</v>
      </c>
      <c r="F54" s="52"/>
      <c r="G54" s="53">
        <v>354</v>
      </c>
      <c r="H54" s="58">
        <f t="shared" si="1"/>
        <v>357.57575757575756</v>
      </c>
    </row>
    <row r="55" spans="1:8" ht="13.5" customHeight="1">
      <c r="A55" s="53">
        <v>31</v>
      </c>
      <c r="B55" s="52">
        <v>73</v>
      </c>
      <c r="C55" s="52" t="s">
        <v>297</v>
      </c>
      <c r="D55" s="52" t="s">
        <v>58</v>
      </c>
      <c r="E55" s="52" t="s">
        <v>79</v>
      </c>
      <c r="F55" s="52" t="s">
        <v>298</v>
      </c>
      <c r="G55" s="53">
        <v>341</v>
      </c>
      <c r="H55" s="58">
        <f t="shared" si="1"/>
        <v>344.44444444444446</v>
      </c>
    </row>
    <row r="56" spans="1:8" ht="13.5" customHeight="1">
      <c r="A56" s="53">
        <v>32</v>
      </c>
      <c r="B56" s="52">
        <v>909</v>
      </c>
      <c r="C56" s="52" t="s">
        <v>300</v>
      </c>
      <c r="D56" s="52" t="s">
        <v>58</v>
      </c>
      <c r="E56" s="52" t="s">
        <v>234</v>
      </c>
      <c r="F56" s="52" t="s">
        <v>298</v>
      </c>
      <c r="G56" s="53">
        <v>336</v>
      </c>
      <c r="H56" s="58">
        <f t="shared" si="1"/>
        <v>339.3939393939394</v>
      </c>
    </row>
    <row r="57" spans="1:8" ht="13.5" customHeight="1">
      <c r="A57" s="53">
        <v>33</v>
      </c>
      <c r="B57" s="52">
        <v>7123</v>
      </c>
      <c r="C57" s="52" t="s">
        <v>284</v>
      </c>
      <c r="D57" s="52" t="s">
        <v>58</v>
      </c>
      <c r="E57" s="52" t="s">
        <v>285</v>
      </c>
      <c r="F57" s="52"/>
      <c r="G57" s="53">
        <v>280</v>
      </c>
      <c r="H57" s="58">
        <f t="shared" si="1"/>
        <v>282.82828282828285</v>
      </c>
    </row>
    <row r="58" spans="1:8" ht="13.5" customHeight="1">
      <c r="A58" s="53">
        <v>34</v>
      </c>
      <c r="B58" s="52">
        <v>916</v>
      </c>
      <c r="C58" s="52" t="s">
        <v>670</v>
      </c>
      <c r="D58" s="52" t="s">
        <v>58</v>
      </c>
      <c r="E58" s="52" t="s">
        <v>671</v>
      </c>
      <c r="F58" s="52"/>
      <c r="G58" s="53">
        <v>278</v>
      </c>
      <c r="H58" s="58">
        <f t="shared" si="1"/>
        <v>280.80808080808083</v>
      </c>
    </row>
    <row r="59" spans="1:8" ht="13.5" customHeight="1">
      <c r="A59" s="53">
        <v>35</v>
      </c>
      <c r="B59" s="52">
        <v>25</v>
      </c>
      <c r="C59" s="52" t="s">
        <v>153</v>
      </c>
      <c r="D59" s="52" t="s">
        <v>58</v>
      </c>
      <c r="E59" s="52" t="s">
        <v>538</v>
      </c>
      <c r="F59" s="52" t="s">
        <v>155</v>
      </c>
      <c r="G59" s="53">
        <v>270</v>
      </c>
      <c r="H59" s="58">
        <f t="shared" si="1"/>
        <v>272.72727272727275</v>
      </c>
    </row>
    <row r="60" spans="1:8" ht="13.5" customHeight="1">
      <c r="A60" s="53">
        <v>36</v>
      </c>
      <c r="B60" s="52">
        <v>36929</v>
      </c>
      <c r="C60" s="52" t="s">
        <v>669</v>
      </c>
      <c r="D60" s="52" t="s">
        <v>58</v>
      </c>
      <c r="E60" s="52" t="s">
        <v>299</v>
      </c>
      <c r="F60" s="52"/>
      <c r="G60" s="53">
        <v>259</v>
      </c>
      <c r="H60" s="58">
        <f t="shared" si="1"/>
        <v>261.6161616161616</v>
      </c>
    </row>
    <row r="61" spans="1:8" ht="13.5" customHeight="1">
      <c r="A61" s="53">
        <v>37</v>
      </c>
      <c r="B61" s="52">
        <v>911</v>
      </c>
      <c r="C61" s="52" t="s">
        <v>140</v>
      </c>
      <c r="D61" s="52" t="s">
        <v>58</v>
      </c>
      <c r="E61" s="52" t="s">
        <v>672</v>
      </c>
      <c r="F61" s="52" t="s">
        <v>142</v>
      </c>
      <c r="G61" s="53">
        <v>254</v>
      </c>
      <c r="H61" s="58">
        <f t="shared" si="1"/>
        <v>256.5656565656566</v>
      </c>
    </row>
    <row r="62" spans="1:8" ht="13.5" customHeight="1">
      <c r="A62" s="53">
        <v>38</v>
      </c>
      <c r="B62" s="52">
        <v>748</v>
      </c>
      <c r="C62" s="52" t="s">
        <v>100</v>
      </c>
      <c r="D62" s="52" t="s">
        <v>58</v>
      </c>
      <c r="E62" s="52" t="s">
        <v>290</v>
      </c>
      <c r="F62" s="52"/>
      <c r="G62" s="53">
        <v>222</v>
      </c>
      <c r="H62" s="58">
        <f t="shared" si="1"/>
        <v>224.24242424242425</v>
      </c>
    </row>
    <row r="63" spans="1:8" ht="13.5" customHeight="1">
      <c r="A63" s="53">
        <v>39</v>
      </c>
      <c r="B63" s="52">
        <v>321</v>
      </c>
      <c r="C63" s="52" t="s">
        <v>678</v>
      </c>
      <c r="D63" s="52" t="s">
        <v>58</v>
      </c>
      <c r="E63" s="52" t="s">
        <v>679</v>
      </c>
      <c r="F63" s="52" t="s">
        <v>680</v>
      </c>
      <c r="G63" s="53">
        <v>221</v>
      </c>
      <c r="H63" s="58">
        <f t="shared" si="1"/>
        <v>223.23232323232324</v>
      </c>
    </row>
    <row r="64" spans="1:8" ht="13.5" customHeight="1">
      <c r="A64" s="53">
        <v>40</v>
      </c>
      <c r="B64" s="52">
        <v>605</v>
      </c>
      <c r="C64" s="52" t="s">
        <v>488</v>
      </c>
      <c r="D64" s="52" t="s">
        <v>58</v>
      </c>
      <c r="E64" s="52" t="s">
        <v>172</v>
      </c>
      <c r="F64" s="52"/>
      <c r="G64" s="53">
        <v>216</v>
      </c>
      <c r="H64" s="58">
        <f>(1000*G64)/990</f>
        <v>218.1818181818182</v>
      </c>
    </row>
    <row r="65" spans="1:8" ht="13.5" customHeight="1">
      <c r="A65" s="53">
        <v>41</v>
      </c>
      <c r="B65" s="52">
        <v>18</v>
      </c>
      <c r="C65" s="52" t="s">
        <v>174</v>
      </c>
      <c r="D65" s="52" t="s">
        <v>58</v>
      </c>
      <c r="E65" s="52" t="s">
        <v>87</v>
      </c>
      <c r="F65" s="52"/>
      <c r="G65" s="53">
        <v>208</v>
      </c>
      <c r="H65" s="58">
        <f t="shared" si="1"/>
        <v>210.1010101010101</v>
      </c>
    </row>
    <row r="66" spans="1:8" ht="13.5" customHeight="1">
      <c r="A66" s="53">
        <v>42</v>
      </c>
      <c r="B66" s="52">
        <v>24</v>
      </c>
      <c r="C66" s="52" t="s">
        <v>275</v>
      </c>
      <c r="D66" s="52" t="s">
        <v>58</v>
      </c>
      <c r="E66" s="52" t="s">
        <v>677</v>
      </c>
      <c r="F66" s="52" t="s">
        <v>77</v>
      </c>
      <c r="G66" s="53">
        <v>132</v>
      </c>
      <c r="H66" s="58">
        <f t="shared" si="1"/>
        <v>133.33333333333334</v>
      </c>
    </row>
    <row r="67" spans="1:8" ht="13.5" customHeight="1">
      <c r="A67" s="53">
        <v>43</v>
      </c>
      <c r="B67" s="52">
        <v>1011</v>
      </c>
      <c r="C67" s="52" t="s">
        <v>666</v>
      </c>
      <c r="D67" s="52" t="s">
        <v>58</v>
      </c>
      <c r="E67" s="52" t="s">
        <v>115</v>
      </c>
      <c r="F67" s="52"/>
      <c r="G67" s="53">
        <v>118</v>
      </c>
      <c r="H67" s="58">
        <f t="shared" si="1"/>
        <v>119.1919191919192</v>
      </c>
    </row>
    <row r="68" spans="1:8" ht="13.5" customHeight="1">
      <c r="A68" s="53">
        <v>44</v>
      </c>
      <c r="B68" s="52">
        <v>625</v>
      </c>
      <c r="C68" s="52" t="s">
        <v>544</v>
      </c>
      <c r="D68" s="52" t="s">
        <v>58</v>
      </c>
      <c r="E68" s="52" t="s">
        <v>545</v>
      </c>
      <c r="F68" s="52" t="s">
        <v>546</v>
      </c>
      <c r="G68" s="53">
        <v>102</v>
      </c>
      <c r="H68" s="58">
        <f t="shared" si="1"/>
        <v>103.03030303030303</v>
      </c>
    </row>
    <row r="69" spans="1:8" ht="13.5" customHeight="1">
      <c r="A69" s="53">
        <v>45</v>
      </c>
      <c r="B69" s="52">
        <v>4</v>
      </c>
      <c r="C69" s="52" t="s">
        <v>271</v>
      </c>
      <c r="D69" s="52" t="s">
        <v>58</v>
      </c>
      <c r="E69" s="52" t="s">
        <v>59</v>
      </c>
      <c r="F69" s="52" t="s">
        <v>64</v>
      </c>
      <c r="G69" s="53">
        <v>98</v>
      </c>
      <c r="H69" s="58">
        <f t="shared" si="1"/>
        <v>98.98989898989899</v>
      </c>
    </row>
    <row r="70" spans="1:8" ht="13.5" customHeight="1">
      <c r="A70" s="53">
        <v>46</v>
      </c>
      <c r="B70" s="52">
        <v>303</v>
      </c>
      <c r="C70" s="52" t="s">
        <v>121</v>
      </c>
      <c r="D70" s="52" t="s">
        <v>58</v>
      </c>
      <c r="E70" s="52" t="s">
        <v>299</v>
      </c>
      <c r="F70" s="52" t="s">
        <v>123</v>
      </c>
      <c r="G70" s="53">
        <v>98</v>
      </c>
      <c r="H70" s="58">
        <f t="shared" si="1"/>
        <v>98.98989898989899</v>
      </c>
    </row>
    <row r="71" spans="1:8" ht="13.5" customHeight="1">
      <c r="A71" s="53">
        <v>47</v>
      </c>
      <c r="B71" s="52">
        <v>1230</v>
      </c>
      <c r="C71" s="52" t="s">
        <v>673</v>
      </c>
      <c r="D71" s="52" t="s">
        <v>58</v>
      </c>
      <c r="E71" s="52" t="s">
        <v>89</v>
      </c>
      <c r="F71" s="52"/>
      <c r="G71" s="53">
        <v>98</v>
      </c>
      <c r="H71" s="58">
        <f t="shared" si="1"/>
        <v>98.98989898989899</v>
      </c>
    </row>
    <row r="72" spans="1:8" ht="13.5" customHeight="1">
      <c r="A72" s="53">
        <v>48</v>
      </c>
      <c r="B72" s="52">
        <v>69696970</v>
      </c>
      <c r="C72" s="52" t="s">
        <v>674</v>
      </c>
      <c r="D72" s="52" t="s">
        <v>58</v>
      </c>
      <c r="E72" s="52" t="s">
        <v>675</v>
      </c>
      <c r="F72" s="52" t="s">
        <v>676</v>
      </c>
      <c r="G72" s="53">
        <v>98</v>
      </c>
      <c r="H72" s="58">
        <f t="shared" si="1"/>
        <v>98.98989898989899</v>
      </c>
    </row>
    <row r="73" spans="1:8" ht="13.5" customHeight="1">
      <c r="A73" s="53">
        <v>48</v>
      </c>
      <c r="B73" s="52">
        <v>2188</v>
      </c>
      <c r="C73" s="52" t="s">
        <v>288</v>
      </c>
      <c r="D73" s="52" t="s">
        <v>58</v>
      </c>
      <c r="E73" s="52" t="s">
        <v>280</v>
      </c>
      <c r="F73" s="52"/>
      <c r="G73" s="53">
        <v>98</v>
      </c>
      <c r="H73" s="58">
        <f t="shared" si="1"/>
        <v>98.98989898989899</v>
      </c>
    </row>
    <row r="74" spans="1:8" ht="13.5" customHeight="1">
      <c r="A74" s="53">
        <v>50</v>
      </c>
      <c r="B74" s="52">
        <v>1006</v>
      </c>
      <c r="C74" s="52" t="s">
        <v>489</v>
      </c>
      <c r="D74" s="52" t="s">
        <v>58</v>
      </c>
      <c r="E74" s="52" t="s">
        <v>185</v>
      </c>
      <c r="F74" s="52" t="s">
        <v>681</v>
      </c>
      <c r="G74" s="53">
        <v>98</v>
      </c>
      <c r="H74" s="58">
        <f t="shared" si="1"/>
        <v>98.98989898989899</v>
      </c>
    </row>
    <row r="75" spans="1:8" ht="13.5" customHeight="1">
      <c r="A75" s="53">
        <v>51</v>
      </c>
      <c r="B75" s="52">
        <v>606</v>
      </c>
      <c r="C75" s="52" t="s">
        <v>468</v>
      </c>
      <c r="D75" s="52" t="s">
        <v>58</v>
      </c>
      <c r="E75" s="52" t="s">
        <v>431</v>
      </c>
      <c r="F75" s="52"/>
      <c r="G75" s="53">
        <v>98</v>
      </c>
      <c r="H75" s="58">
        <f t="shared" si="1"/>
        <v>98.98989898989899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0">
      <selection activeCell="I12" sqref="I12:M23"/>
    </sheetView>
  </sheetViews>
  <sheetFormatPr defaultColWidth="9.140625" defaultRowHeight="15"/>
  <cols>
    <col min="3" max="3" width="21.140625" style="0" customWidth="1"/>
    <col min="5" max="5" width="19.57421875" style="0" customWidth="1"/>
    <col min="6" max="6" width="39.140625" style="0" customWidth="1"/>
    <col min="8" max="8" width="9.140625" style="60" customWidth="1"/>
    <col min="9" max="9" width="15.57421875" style="0" customWidth="1"/>
  </cols>
  <sheetData>
    <row r="1" ht="15">
      <c r="A1" t="s">
        <v>634</v>
      </c>
    </row>
    <row r="2" ht="15">
      <c r="A2" s="46" t="s">
        <v>635</v>
      </c>
    </row>
    <row r="4" ht="23.25">
      <c r="A4" s="47" t="s">
        <v>636</v>
      </c>
    </row>
    <row r="6" ht="15">
      <c r="A6" s="48" t="s">
        <v>637</v>
      </c>
    </row>
    <row r="8" ht="23.25">
      <c r="A8" s="47" t="s">
        <v>58</v>
      </c>
    </row>
    <row r="10" ht="18">
      <c r="A10" s="49" t="s">
        <v>638</v>
      </c>
    </row>
    <row r="12" spans="1:13" ht="15">
      <c r="A12" s="8" t="s">
        <v>639</v>
      </c>
      <c r="J12">
        <v>1</v>
      </c>
      <c r="K12">
        <v>2</v>
      </c>
      <c r="L12">
        <v>3</v>
      </c>
      <c r="M12" t="s">
        <v>691</v>
      </c>
    </row>
    <row r="13" spans="9:13" ht="15">
      <c r="I13" t="s">
        <v>685</v>
      </c>
      <c r="J13">
        <v>991</v>
      </c>
      <c r="K13">
        <v>985</v>
      </c>
      <c r="L13">
        <v>915</v>
      </c>
      <c r="M13">
        <f>SUM(J13:L13)</f>
        <v>2891</v>
      </c>
    </row>
    <row r="14" spans="1:13" ht="15">
      <c r="A14" s="45" t="s">
        <v>640</v>
      </c>
      <c r="B14" s="45" t="s">
        <v>641</v>
      </c>
      <c r="C14" s="45" t="s">
        <v>642</v>
      </c>
      <c r="I14" t="s">
        <v>686</v>
      </c>
      <c r="J14">
        <v>994</v>
      </c>
      <c r="K14">
        <v>980</v>
      </c>
      <c r="L14">
        <v>931</v>
      </c>
      <c r="M14">
        <f aca="true" t="shared" si="0" ref="M14:M21">SUM(J14:L14)</f>
        <v>2905</v>
      </c>
    </row>
    <row r="15" spans="1:13" ht="15" customHeight="1">
      <c r="A15" s="52" t="s">
        <v>649</v>
      </c>
      <c r="B15" s="52" t="s">
        <v>650</v>
      </c>
      <c r="C15" s="52" t="s">
        <v>651</v>
      </c>
      <c r="I15" t="s">
        <v>687</v>
      </c>
      <c r="J15">
        <v>935</v>
      </c>
      <c r="K15">
        <v>860</v>
      </c>
      <c r="L15">
        <v>594</v>
      </c>
      <c r="M15">
        <f t="shared" si="0"/>
        <v>2389</v>
      </c>
    </row>
    <row r="16" spans="1:13" ht="15" customHeight="1">
      <c r="A16" s="52"/>
      <c r="B16" s="52"/>
      <c r="C16" s="52"/>
      <c r="I16" t="s">
        <v>688</v>
      </c>
      <c r="J16">
        <v>1000</v>
      </c>
      <c r="K16">
        <v>979</v>
      </c>
      <c r="L16">
        <v>707</v>
      </c>
      <c r="M16">
        <f t="shared" si="0"/>
        <v>2686</v>
      </c>
    </row>
    <row r="17" spans="1:13" ht="15" customHeight="1">
      <c r="A17" s="52"/>
      <c r="B17" s="52"/>
      <c r="C17" s="52"/>
      <c r="I17" t="s">
        <v>689</v>
      </c>
      <c r="J17">
        <v>958</v>
      </c>
      <c r="K17">
        <v>580</v>
      </c>
      <c r="L17">
        <v>218</v>
      </c>
      <c r="M17">
        <f t="shared" si="0"/>
        <v>1756</v>
      </c>
    </row>
    <row r="18" spans="1:13" ht="15" customHeight="1">
      <c r="A18" s="52"/>
      <c r="B18" s="52"/>
      <c r="C18" s="52"/>
      <c r="I18" t="s">
        <v>96</v>
      </c>
      <c r="M18">
        <f t="shared" si="0"/>
        <v>0</v>
      </c>
    </row>
    <row r="19" spans="1:13" ht="15" customHeight="1">
      <c r="A19" s="52"/>
      <c r="B19" s="52"/>
      <c r="C19" s="52"/>
      <c r="I19" t="s">
        <v>690</v>
      </c>
      <c r="M19">
        <f t="shared" si="0"/>
        <v>0</v>
      </c>
    </row>
    <row r="20" spans="1:13" ht="15" customHeight="1">
      <c r="A20" s="52"/>
      <c r="B20" s="52"/>
      <c r="C20" s="52"/>
      <c r="I20" t="s">
        <v>278</v>
      </c>
      <c r="J20">
        <v>831</v>
      </c>
      <c r="K20">
        <v>734</v>
      </c>
      <c r="L20">
        <v>262</v>
      </c>
      <c r="M20">
        <f t="shared" si="0"/>
        <v>1827</v>
      </c>
    </row>
    <row r="21" spans="1:13" ht="15" customHeight="1">
      <c r="A21" s="52"/>
      <c r="B21" s="52"/>
      <c r="C21" s="52"/>
      <c r="I21" t="s">
        <v>692</v>
      </c>
      <c r="J21">
        <v>946</v>
      </c>
      <c r="K21">
        <v>958</v>
      </c>
      <c r="L21">
        <v>618</v>
      </c>
      <c r="M21">
        <f t="shared" si="0"/>
        <v>2522</v>
      </c>
    </row>
    <row r="22" spans="1:13" ht="15" customHeight="1">
      <c r="A22" s="52"/>
      <c r="B22" s="52"/>
      <c r="C22" s="52"/>
      <c r="I22" s="68" t="s">
        <v>693</v>
      </c>
      <c r="M22">
        <f>SUM(J22:L22)</f>
        <v>0</v>
      </c>
    </row>
    <row r="23" spans="9:13" ht="15">
      <c r="I23" t="s">
        <v>694</v>
      </c>
      <c r="J23">
        <v>381</v>
      </c>
      <c r="K23">
        <v>308</v>
      </c>
      <c r="L23">
        <v>147</v>
      </c>
      <c r="M23">
        <f>SUM(J23:L23)</f>
        <v>836</v>
      </c>
    </row>
    <row r="24" spans="1:7" ht="15">
      <c r="A24" s="45" t="s">
        <v>42</v>
      </c>
      <c r="B24" s="45" t="s">
        <v>7</v>
      </c>
      <c r="C24" s="45" t="s">
        <v>43</v>
      </c>
      <c r="D24" s="45" t="s">
        <v>44</v>
      </c>
      <c r="E24" s="45" t="s">
        <v>45</v>
      </c>
      <c r="F24" s="45" t="s">
        <v>46</v>
      </c>
      <c r="G24" s="45" t="s">
        <v>657</v>
      </c>
    </row>
    <row r="25" spans="1:8" ht="13.5" customHeight="1">
      <c r="A25" s="53">
        <v>1</v>
      </c>
      <c r="B25" s="52">
        <v>214</v>
      </c>
      <c r="C25" s="52" t="s">
        <v>466</v>
      </c>
      <c r="D25" s="52" t="s">
        <v>58</v>
      </c>
      <c r="E25" s="52" t="s">
        <v>266</v>
      </c>
      <c r="F25" s="52" t="s">
        <v>400</v>
      </c>
      <c r="G25" s="53">
        <v>957</v>
      </c>
      <c r="H25" s="60">
        <v>1000</v>
      </c>
    </row>
    <row r="26" spans="1:8" ht="13.5" customHeight="1">
      <c r="A26" s="53">
        <v>2</v>
      </c>
      <c r="B26" s="52">
        <v>311</v>
      </c>
      <c r="C26" s="52" t="s">
        <v>85</v>
      </c>
      <c r="D26" s="52" t="s">
        <v>58</v>
      </c>
      <c r="E26" s="52" t="s">
        <v>397</v>
      </c>
      <c r="F26" s="52" t="s">
        <v>659</v>
      </c>
      <c r="G26" s="53">
        <v>951</v>
      </c>
      <c r="H26" s="62">
        <f>(1000*G26)/957</f>
        <v>993.730407523511</v>
      </c>
    </row>
    <row r="27" spans="1:8" ht="13.5" customHeight="1">
      <c r="A27" s="53">
        <v>3</v>
      </c>
      <c r="B27" s="52">
        <v>90</v>
      </c>
      <c r="C27" s="52" t="s">
        <v>70</v>
      </c>
      <c r="D27" s="52" t="s">
        <v>58</v>
      </c>
      <c r="E27" s="52" t="s">
        <v>630</v>
      </c>
      <c r="F27" s="52" t="s">
        <v>72</v>
      </c>
      <c r="G27" s="53">
        <v>948</v>
      </c>
      <c r="H27" s="62">
        <f aca="true" t="shared" si="1" ref="H27:H75">(1000*G27)/957</f>
        <v>990.5956112852665</v>
      </c>
    </row>
    <row r="28" spans="1:8" ht="13.5" customHeight="1">
      <c r="A28" s="53">
        <v>4</v>
      </c>
      <c r="B28" s="52">
        <v>17</v>
      </c>
      <c r="C28" s="52" t="s">
        <v>229</v>
      </c>
      <c r="D28" s="52" t="s">
        <v>58</v>
      </c>
      <c r="E28" s="52" t="s">
        <v>397</v>
      </c>
      <c r="F28" s="52" t="s">
        <v>231</v>
      </c>
      <c r="G28" s="53">
        <v>943</v>
      </c>
      <c r="H28" s="62">
        <f t="shared" si="1"/>
        <v>985.3709508881923</v>
      </c>
    </row>
    <row r="29" spans="1:8" ht="13.5" customHeight="1">
      <c r="A29" s="53">
        <v>5</v>
      </c>
      <c r="B29" s="52">
        <v>81</v>
      </c>
      <c r="C29" s="52" t="s">
        <v>65</v>
      </c>
      <c r="D29" s="52" t="s">
        <v>58</v>
      </c>
      <c r="E29" s="52" t="s">
        <v>397</v>
      </c>
      <c r="F29" s="52" t="s">
        <v>405</v>
      </c>
      <c r="G29" s="53">
        <v>938</v>
      </c>
      <c r="H29" s="62">
        <f t="shared" si="1"/>
        <v>980.1462904911181</v>
      </c>
    </row>
    <row r="30" spans="1:8" ht="13.5" customHeight="1">
      <c r="A30" s="53">
        <v>6</v>
      </c>
      <c r="B30" s="52">
        <v>414</v>
      </c>
      <c r="C30" s="52" t="s">
        <v>61</v>
      </c>
      <c r="D30" s="52" t="s">
        <v>58</v>
      </c>
      <c r="E30" s="52" t="s">
        <v>266</v>
      </c>
      <c r="F30" s="52" t="s">
        <v>267</v>
      </c>
      <c r="G30" s="53">
        <v>937</v>
      </c>
      <c r="H30" s="62">
        <f t="shared" si="1"/>
        <v>979.1013584117032</v>
      </c>
    </row>
    <row r="31" spans="1:8" ht="13.5" customHeight="1">
      <c r="A31" s="53">
        <v>7</v>
      </c>
      <c r="B31" s="52">
        <v>58</v>
      </c>
      <c r="C31" s="52" t="s">
        <v>276</v>
      </c>
      <c r="D31" s="52" t="s">
        <v>58</v>
      </c>
      <c r="E31" s="52" t="s">
        <v>607</v>
      </c>
      <c r="F31" s="52"/>
      <c r="G31" s="53">
        <v>917</v>
      </c>
      <c r="H31" s="62">
        <f t="shared" si="1"/>
        <v>958.2027168234065</v>
      </c>
    </row>
    <row r="32" spans="1:8" ht="13.5" customHeight="1">
      <c r="A32" s="53">
        <v>8</v>
      </c>
      <c r="B32" s="52">
        <v>6</v>
      </c>
      <c r="C32" s="52" t="s">
        <v>272</v>
      </c>
      <c r="D32" s="52" t="s">
        <v>58</v>
      </c>
      <c r="E32" s="52" t="s">
        <v>266</v>
      </c>
      <c r="F32" s="52" t="s">
        <v>273</v>
      </c>
      <c r="G32" s="53">
        <v>917</v>
      </c>
      <c r="H32" s="62">
        <f t="shared" si="1"/>
        <v>958.2027168234065</v>
      </c>
    </row>
    <row r="33" spans="1:8" ht="13.5" customHeight="1">
      <c r="A33" s="53">
        <v>9</v>
      </c>
      <c r="B33" s="52">
        <v>25</v>
      </c>
      <c r="C33" s="52" t="s">
        <v>153</v>
      </c>
      <c r="D33" s="52" t="s">
        <v>58</v>
      </c>
      <c r="E33" s="52" t="s">
        <v>538</v>
      </c>
      <c r="F33" s="52" t="s">
        <v>155</v>
      </c>
      <c r="G33" s="53">
        <v>905</v>
      </c>
      <c r="H33" s="62">
        <f t="shared" si="1"/>
        <v>945.6635318704284</v>
      </c>
    </row>
    <row r="34" spans="1:8" ht="13.5" customHeight="1">
      <c r="A34" s="53">
        <v>10</v>
      </c>
      <c r="B34" s="52">
        <v>523</v>
      </c>
      <c r="C34" s="52" t="s">
        <v>78</v>
      </c>
      <c r="D34" s="52" t="s">
        <v>58</v>
      </c>
      <c r="E34" s="52" t="s">
        <v>536</v>
      </c>
      <c r="F34" s="52" t="s">
        <v>660</v>
      </c>
      <c r="G34" s="53">
        <v>895</v>
      </c>
      <c r="H34" s="62">
        <f t="shared" si="1"/>
        <v>935.2142110762801</v>
      </c>
    </row>
    <row r="35" spans="1:8" ht="13.5" customHeight="1">
      <c r="A35" s="53">
        <v>11</v>
      </c>
      <c r="B35" s="52">
        <v>5</v>
      </c>
      <c r="C35" s="52" t="s">
        <v>268</v>
      </c>
      <c r="D35" s="52" t="s">
        <v>58</v>
      </c>
      <c r="E35" s="52" t="s">
        <v>397</v>
      </c>
      <c r="F35" s="52" t="s">
        <v>269</v>
      </c>
      <c r="G35" s="53">
        <v>891</v>
      </c>
      <c r="H35" s="62">
        <f t="shared" si="1"/>
        <v>931.0344827586207</v>
      </c>
    </row>
    <row r="36" spans="1:8" ht="13.5" customHeight="1">
      <c r="A36" s="53">
        <v>12</v>
      </c>
      <c r="B36" s="52">
        <v>29</v>
      </c>
      <c r="C36" s="52" t="s">
        <v>274</v>
      </c>
      <c r="D36" s="52" t="s">
        <v>58</v>
      </c>
      <c r="E36" s="52" t="s">
        <v>59</v>
      </c>
      <c r="F36" s="52" t="s">
        <v>60</v>
      </c>
      <c r="G36" s="53">
        <v>876</v>
      </c>
      <c r="H36" s="62">
        <f t="shared" si="1"/>
        <v>915.3605015673982</v>
      </c>
    </row>
    <row r="37" spans="1:8" ht="13.5" customHeight="1">
      <c r="A37" s="53">
        <v>13</v>
      </c>
      <c r="B37" s="52">
        <v>605</v>
      </c>
      <c r="C37" s="52" t="s">
        <v>488</v>
      </c>
      <c r="D37" s="52" t="s">
        <v>58</v>
      </c>
      <c r="E37" s="52" t="s">
        <v>172</v>
      </c>
      <c r="F37" s="52"/>
      <c r="G37" s="53">
        <v>853</v>
      </c>
      <c r="H37" s="62">
        <f t="shared" si="1"/>
        <v>891.3270637408568</v>
      </c>
    </row>
    <row r="38" spans="1:8" ht="13.5" customHeight="1">
      <c r="A38" s="53">
        <v>14</v>
      </c>
      <c r="B38" s="52">
        <v>217</v>
      </c>
      <c r="C38" s="52" t="s">
        <v>662</v>
      </c>
      <c r="D38" s="52" t="s">
        <v>58</v>
      </c>
      <c r="E38" s="52" t="s">
        <v>663</v>
      </c>
      <c r="F38" s="52"/>
      <c r="G38" s="53">
        <v>852</v>
      </c>
      <c r="H38" s="62">
        <f t="shared" si="1"/>
        <v>890.282131661442</v>
      </c>
    </row>
    <row r="39" spans="1:8" ht="13.5" customHeight="1">
      <c r="A39" s="53">
        <v>15</v>
      </c>
      <c r="B39" s="52">
        <v>1403</v>
      </c>
      <c r="C39" s="52" t="s">
        <v>226</v>
      </c>
      <c r="D39" s="52" t="s">
        <v>58</v>
      </c>
      <c r="E39" s="52" t="s">
        <v>412</v>
      </c>
      <c r="F39" s="52" t="s">
        <v>228</v>
      </c>
      <c r="G39" s="53">
        <v>823</v>
      </c>
      <c r="H39" s="62">
        <f t="shared" si="1"/>
        <v>859.9791013584118</v>
      </c>
    </row>
    <row r="40" spans="1:8" ht="13.5" customHeight="1">
      <c r="A40" s="53">
        <v>16</v>
      </c>
      <c r="B40" s="52">
        <v>4</v>
      </c>
      <c r="C40" s="52" t="s">
        <v>271</v>
      </c>
      <c r="D40" s="52" t="s">
        <v>58</v>
      </c>
      <c r="E40" s="52" t="s">
        <v>59</v>
      </c>
      <c r="F40" s="52" t="s">
        <v>64</v>
      </c>
      <c r="G40" s="53">
        <v>795</v>
      </c>
      <c r="H40" s="62">
        <f t="shared" si="1"/>
        <v>830.7210031347962</v>
      </c>
    </row>
    <row r="41" spans="1:8" ht="13.5" customHeight="1">
      <c r="A41" s="53">
        <v>17</v>
      </c>
      <c r="B41" s="52">
        <v>140</v>
      </c>
      <c r="C41" s="52" t="s">
        <v>289</v>
      </c>
      <c r="D41" s="52" t="s">
        <v>58</v>
      </c>
      <c r="E41" s="52" t="s">
        <v>290</v>
      </c>
      <c r="F41" s="52" t="s">
        <v>661</v>
      </c>
      <c r="G41" s="53">
        <v>717</v>
      </c>
      <c r="H41" s="62">
        <f t="shared" si="1"/>
        <v>749.2163009404388</v>
      </c>
    </row>
    <row r="42" spans="1:8" ht="13.5" customHeight="1">
      <c r="A42" s="53">
        <v>18</v>
      </c>
      <c r="B42" s="52">
        <v>331</v>
      </c>
      <c r="C42" s="52" t="s">
        <v>281</v>
      </c>
      <c r="D42" s="52" t="s">
        <v>58</v>
      </c>
      <c r="E42" s="52" t="s">
        <v>266</v>
      </c>
      <c r="F42" s="52" t="s">
        <v>282</v>
      </c>
      <c r="G42" s="53">
        <v>712</v>
      </c>
      <c r="H42" s="62">
        <f t="shared" si="1"/>
        <v>743.9916405433647</v>
      </c>
    </row>
    <row r="43" spans="1:8" ht="13.5" customHeight="1">
      <c r="A43" s="53">
        <v>19</v>
      </c>
      <c r="B43" s="52">
        <v>545</v>
      </c>
      <c r="C43" s="52" t="s">
        <v>97</v>
      </c>
      <c r="D43" s="52" t="s">
        <v>58</v>
      </c>
      <c r="E43" s="52" t="s">
        <v>664</v>
      </c>
      <c r="F43" s="52" t="s">
        <v>278</v>
      </c>
      <c r="G43" s="53">
        <v>702</v>
      </c>
      <c r="H43" s="62">
        <f t="shared" si="1"/>
        <v>733.5423197492163</v>
      </c>
    </row>
    <row r="44" spans="1:8" ht="13.5" customHeight="1">
      <c r="A44" s="53">
        <v>20</v>
      </c>
      <c r="B44" s="52">
        <v>748</v>
      </c>
      <c r="C44" s="52" t="s">
        <v>100</v>
      </c>
      <c r="D44" s="52" t="s">
        <v>58</v>
      </c>
      <c r="E44" s="52" t="s">
        <v>290</v>
      </c>
      <c r="F44" s="52"/>
      <c r="G44" s="53">
        <v>677</v>
      </c>
      <c r="H44" s="62">
        <f t="shared" si="1"/>
        <v>707.4190177638453</v>
      </c>
    </row>
    <row r="45" spans="1:8" ht="13.5" customHeight="1">
      <c r="A45" s="53">
        <v>21</v>
      </c>
      <c r="B45" s="52">
        <v>303</v>
      </c>
      <c r="C45" s="52" t="s">
        <v>121</v>
      </c>
      <c r="D45" s="52" t="s">
        <v>58</v>
      </c>
      <c r="E45" s="52" t="s">
        <v>299</v>
      </c>
      <c r="F45" s="52" t="s">
        <v>123</v>
      </c>
      <c r="G45" s="53">
        <v>591</v>
      </c>
      <c r="H45" s="62">
        <f t="shared" si="1"/>
        <v>617.5548589341693</v>
      </c>
    </row>
    <row r="46" spans="1:8" ht="13.5" customHeight="1">
      <c r="A46" s="53">
        <v>22</v>
      </c>
      <c r="B46" s="52">
        <v>992</v>
      </c>
      <c r="C46" s="52" t="s">
        <v>105</v>
      </c>
      <c r="D46" s="52" t="s">
        <v>58</v>
      </c>
      <c r="E46" s="52" t="s">
        <v>608</v>
      </c>
      <c r="F46" s="52" t="s">
        <v>609</v>
      </c>
      <c r="G46" s="53">
        <v>568</v>
      </c>
      <c r="H46" s="62">
        <f t="shared" si="1"/>
        <v>593.521421107628</v>
      </c>
    </row>
    <row r="47" spans="1:8" ht="13.5" customHeight="1">
      <c r="A47" s="53">
        <v>23</v>
      </c>
      <c r="B47" s="52">
        <v>1011</v>
      </c>
      <c r="C47" s="52" t="s">
        <v>666</v>
      </c>
      <c r="D47" s="52" t="s">
        <v>58</v>
      </c>
      <c r="E47" s="52" t="s">
        <v>115</v>
      </c>
      <c r="F47" s="52"/>
      <c r="G47" s="53">
        <v>565</v>
      </c>
      <c r="H47" s="62">
        <f t="shared" si="1"/>
        <v>590.3866248693835</v>
      </c>
    </row>
    <row r="48" spans="1:8" ht="13.5" customHeight="1">
      <c r="A48" s="53">
        <v>24</v>
      </c>
      <c r="B48" s="52">
        <v>27</v>
      </c>
      <c r="C48" s="52" t="s">
        <v>86</v>
      </c>
      <c r="D48" s="52" t="s">
        <v>58</v>
      </c>
      <c r="E48" s="52" t="s">
        <v>109</v>
      </c>
      <c r="F48" s="52" t="s">
        <v>88</v>
      </c>
      <c r="G48" s="53">
        <v>555</v>
      </c>
      <c r="H48" s="62">
        <f t="shared" si="1"/>
        <v>579.9373040752351</v>
      </c>
    </row>
    <row r="49" spans="1:8" ht="13.5" customHeight="1">
      <c r="A49" s="53">
        <v>25</v>
      </c>
      <c r="B49" s="52">
        <v>10</v>
      </c>
      <c r="C49" s="52" t="s">
        <v>110</v>
      </c>
      <c r="D49" s="52" t="s">
        <v>58</v>
      </c>
      <c r="E49" s="52" t="s">
        <v>290</v>
      </c>
      <c r="F49" s="52"/>
      <c r="G49" s="53">
        <v>548</v>
      </c>
      <c r="H49" s="62">
        <f t="shared" si="1"/>
        <v>572.6227795193313</v>
      </c>
    </row>
    <row r="50" spans="1:8" ht="13.5" customHeight="1">
      <c r="A50" s="53">
        <v>26</v>
      </c>
      <c r="B50" s="52">
        <v>1232</v>
      </c>
      <c r="C50" s="52" t="s">
        <v>92</v>
      </c>
      <c r="D50" s="52" t="s">
        <v>58</v>
      </c>
      <c r="E50" s="52" t="s">
        <v>296</v>
      </c>
      <c r="F50" s="52"/>
      <c r="G50" s="53">
        <v>492</v>
      </c>
      <c r="H50" s="62">
        <f t="shared" si="1"/>
        <v>514.1065830721003</v>
      </c>
    </row>
    <row r="51" spans="1:8" ht="13.5" customHeight="1">
      <c r="A51" s="53">
        <v>27</v>
      </c>
      <c r="B51" s="52">
        <v>976</v>
      </c>
      <c r="C51" s="52" t="s">
        <v>114</v>
      </c>
      <c r="D51" s="52" t="s">
        <v>58</v>
      </c>
      <c r="E51" s="52" t="s">
        <v>115</v>
      </c>
      <c r="F51" s="52"/>
      <c r="G51" s="53">
        <v>469</v>
      </c>
      <c r="H51" s="62">
        <f t="shared" si="1"/>
        <v>490.07314524555903</v>
      </c>
    </row>
    <row r="52" spans="1:8" ht="13.5" customHeight="1">
      <c r="A52" s="53">
        <v>28</v>
      </c>
      <c r="B52" s="52">
        <v>2500</v>
      </c>
      <c r="C52" s="52" t="s">
        <v>156</v>
      </c>
      <c r="D52" s="52" t="s">
        <v>58</v>
      </c>
      <c r="E52" s="52" t="s">
        <v>84</v>
      </c>
      <c r="F52" s="52"/>
      <c r="G52" s="53">
        <v>465</v>
      </c>
      <c r="H52" s="62">
        <f t="shared" si="1"/>
        <v>485.8934169278997</v>
      </c>
    </row>
    <row r="53" spans="1:8" ht="13.5" customHeight="1">
      <c r="A53" s="53">
        <v>29</v>
      </c>
      <c r="B53" s="52">
        <v>1230</v>
      </c>
      <c r="C53" s="52" t="s">
        <v>673</v>
      </c>
      <c r="D53" s="52" t="s">
        <v>58</v>
      </c>
      <c r="E53" s="52" t="s">
        <v>89</v>
      </c>
      <c r="F53" s="52"/>
      <c r="G53" s="53">
        <v>426</v>
      </c>
      <c r="H53" s="62">
        <f t="shared" si="1"/>
        <v>445.141065830721</v>
      </c>
    </row>
    <row r="54" spans="1:8" ht="13.5" customHeight="1">
      <c r="A54" s="53">
        <v>30</v>
      </c>
      <c r="B54" s="52">
        <v>2021</v>
      </c>
      <c r="C54" s="52" t="s">
        <v>665</v>
      </c>
      <c r="D54" s="52" t="s">
        <v>58</v>
      </c>
      <c r="E54" s="52" t="s">
        <v>172</v>
      </c>
      <c r="F54" s="52"/>
      <c r="G54" s="53">
        <v>422</v>
      </c>
      <c r="H54" s="62">
        <f t="shared" si="1"/>
        <v>440.96133751306166</v>
      </c>
    </row>
    <row r="55" spans="1:8" ht="13.5" customHeight="1">
      <c r="A55" s="53">
        <v>31</v>
      </c>
      <c r="B55" s="52">
        <v>911</v>
      </c>
      <c r="C55" s="52" t="s">
        <v>140</v>
      </c>
      <c r="D55" s="52" t="s">
        <v>58</v>
      </c>
      <c r="E55" s="52" t="s">
        <v>672</v>
      </c>
      <c r="F55" s="52" t="s">
        <v>142</v>
      </c>
      <c r="G55" s="53">
        <v>372</v>
      </c>
      <c r="H55" s="62">
        <f t="shared" si="1"/>
        <v>388.7147335423198</v>
      </c>
    </row>
    <row r="56" spans="1:8" ht="13.5" customHeight="1">
      <c r="A56" s="53">
        <v>32</v>
      </c>
      <c r="B56" s="52">
        <v>171</v>
      </c>
      <c r="C56" s="52" t="s">
        <v>279</v>
      </c>
      <c r="D56" s="52" t="s">
        <v>58</v>
      </c>
      <c r="E56" s="52" t="s">
        <v>280</v>
      </c>
      <c r="F56" s="52"/>
      <c r="G56" s="53">
        <v>367</v>
      </c>
      <c r="H56" s="62">
        <f t="shared" si="1"/>
        <v>383.49007314524556</v>
      </c>
    </row>
    <row r="57" spans="1:8" ht="13.5" customHeight="1">
      <c r="A57" s="53">
        <v>33</v>
      </c>
      <c r="B57" s="52">
        <v>916</v>
      </c>
      <c r="C57" s="52" t="s">
        <v>670</v>
      </c>
      <c r="D57" s="52" t="s">
        <v>58</v>
      </c>
      <c r="E57" s="52" t="s">
        <v>671</v>
      </c>
      <c r="F57" s="52"/>
      <c r="G57" s="53">
        <v>365</v>
      </c>
      <c r="H57" s="62">
        <f t="shared" si="1"/>
        <v>381.40020898641586</v>
      </c>
    </row>
    <row r="58" spans="1:8" ht="13.5" customHeight="1">
      <c r="A58" s="53">
        <v>34</v>
      </c>
      <c r="B58" s="52">
        <v>11</v>
      </c>
      <c r="C58" s="52" t="s">
        <v>548</v>
      </c>
      <c r="D58" s="52" t="s">
        <v>58</v>
      </c>
      <c r="E58" s="52" t="s">
        <v>89</v>
      </c>
      <c r="F58" s="52"/>
      <c r="G58" s="53">
        <v>356</v>
      </c>
      <c r="H58" s="62">
        <f t="shared" si="1"/>
        <v>371.99582027168236</v>
      </c>
    </row>
    <row r="59" spans="1:8" ht="13.5" customHeight="1">
      <c r="A59" s="53">
        <v>35</v>
      </c>
      <c r="B59" s="52">
        <v>36929</v>
      </c>
      <c r="C59" s="52" t="s">
        <v>669</v>
      </c>
      <c r="D59" s="52" t="s">
        <v>58</v>
      </c>
      <c r="E59" s="52" t="s">
        <v>299</v>
      </c>
      <c r="F59" s="52"/>
      <c r="G59" s="53">
        <v>356</v>
      </c>
      <c r="H59" s="62">
        <f t="shared" si="1"/>
        <v>371.99582027168236</v>
      </c>
    </row>
    <row r="60" spans="1:8" ht="13.5" customHeight="1">
      <c r="A60" s="53">
        <v>36</v>
      </c>
      <c r="B60" s="52">
        <v>169</v>
      </c>
      <c r="C60" s="52" t="s">
        <v>667</v>
      </c>
      <c r="D60" s="52" t="s">
        <v>58</v>
      </c>
      <c r="E60" s="52" t="s">
        <v>280</v>
      </c>
      <c r="F60" s="52" t="s">
        <v>668</v>
      </c>
      <c r="G60" s="53">
        <v>295</v>
      </c>
      <c r="H60" s="62">
        <f t="shared" si="1"/>
        <v>308.2549634273772</v>
      </c>
    </row>
    <row r="61" spans="1:8" ht="13.5" customHeight="1">
      <c r="A61" s="53">
        <v>37</v>
      </c>
      <c r="B61" s="52">
        <v>7123</v>
      </c>
      <c r="C61" s="52" t="s">
        <v>284</v>
      </c>
      <c r="D61" s="52" t="s">
        <v>58</v>
      </c>
      <c r="E61" s="52" t="s">
        <v>285</v>
      </c>
      <c r="F61" s="52"/>
      <c r="G61" s="53">
        <v>266</v>
      </c>
      <c r="H61" s="62">
        <f t="shared" si="1"/>
        <v>277.9519331243469</v>
      </c>
    </row>
    <row r="62" spans="1:8" ht="13.5" customHeight="1">
      <c r="A62" s="53">
        <v>38</v>
      </c>
      <c r="B62" s="52">
        <v>148</v>
      </c>
      <c r="C62" s="52" t="s">
        <v>270</v>
      </c>
      <c r="D62" s="52" t="s">
        <v>58</v>
      </c>
      <c r="E62" s="52" t="s">
        <v>397</v>
      </c>
      <c r="F62" s="52"/>
      <c r="G62" s="53">
        <v>251</v>
      </c>
      <c r="H62" s="62">
        <f t="shared" si="1"/>
        <v>262.27795193312437</v>
      </c>
    </row>
    <row r="63" spans="1:8" ht="13.5" customHeight="1">
      <c r="A63" s="53">
        <v>39</v>
      </c>
      <c r="B63" s="52">
        <v>7</v>
      </c>
      <c r="C63" s="52" t="s">
        <v>80</v>
      </c>
      <c r="D63" s="52" t="s">
        <v>58</v>
      </c>
      <c r="E63" s="52" t="s">
        <v>608</v>
      </c>
      <c r="F63" s="52" t="s">
        <v>82</v>
      </c>
      <c r="G63" s="53">
        <v>243</v>
      </c>
      <c r="H63" s="62">
        <f t="shared" si="1"/>
        <v>253.91849529780563</v>
      </c>
    </row>
    <row r="64" spans="1:8" ht="13.5" customHeight="1">
      <c r="A64" s="53">
        <v>40</v>
      </c>
      <c r="B64" s="52">
        <v>2929</v>
      </c>
      <c r="C64" s="52" t="s">
        <v>236</v>
      </c>
      <c r="D64" s="52" t="s">
        <v>58</v>
      </c>
      <c r="E64" s="52" t="s">
        <v>283</v>
      </c>
      <c r="F64" s="52" t="s">
        <v>238</v>
      </c>
      <c r="G64" s="53">
        <v>226</v>
      </c>
      <c r="H64" s="62">
        <f t="shared" si="1"/>
        <v>236.1546499477534</v>
      </c>
    </row>
    <row r="65" spans="1:8" ht="13.5" customHeight="1">
      <c r="A65" s="53">
        <v>41</v>
      </c>
      <c r="B65" s="52">
        <v>606</v>
      </c>
      <c r="C65" s="52" t="s">
        <v>468</v>
      </c>
      <c r="D65" s="52" t="s">
        <v>58</v>
      </c>
      <c r="E65" s="52" t="s">
        <v>431</v>
      </c>
      <c r="F65" s="52"/>
      <c r="G65" s="53">
        <v>210</v>
      </c>
      <c r="H65" s="62">
        <f t="shared" si="1"/>
        <v>219.43573667711598</v>
      </c>
    </row>
    <row r="66" spans="1:8" ht="13.5" customHeight="1">
      <c r="A66" s="53">
        <v>42</v>
      </c>
      <c r="B66" s="52">
        <v>2188</v>
      </c>
      <c r="C66" s="52" t="s">
        <v>288</v>
      </c>
      <c r="D66" s="52" t="s">
        <v>58</v>
      </c>
      <c r="E66" s="52" t="s">
        <v>280</v>
      </c>
      <c r="F66" s="52"/>
      <c r="G66" s="53">
        <v>209</v>
      </c>
      <c r="H66" s="62">
        <f t="shared" si="1"/>
        <v>218.39080459770116</v>
      </c>
    </row>
    <row r="67" spans="1:8" ht="13.5" customHeight="1">
      <c r="A67" s="53">
        <v>43</v>
      </c>
      <c r="B67" s="52">
        <v>18</v>
      </c>
      <c r="C67" s="52" t="s">
        <v>174</v>
      </c>
      <c r="D67" s="52" t="s">
        <v>58</v>
      </c>
      <c r="E67" s="52" t="s">
        <v>87</v>
      </c>
      <c r="F67" s="52"/>
      <c r="G67" s="53">
        <v>207</v>
      </c>
      <c r="H67" s="62">
        <f t="shared" si="1"/>
        <v>216.30094043887146</v>
      </c>
    </row>
    <row r="68" spans="1:8" ht="13.5" customHeight="1">
      <c r="A68" s="53">
        <v>44</v>
      </c>
      <c r="B68" s="52">
        <v>1006</v>
      </c>
      <c r="C68" s="52" t="s">
        <v>489</v>
      </c>
      <c r="D68" s="52" t="s">
        <v>58</v>
      </c>
      <c r="E68" s="52" t="s">
        <v>185</v>
      </c>
      <c r="F68" s="52" t="s">
        <v>681</v>
      </c>
      <c r="G68" s="53">
        <v>160</v>
      </c>
      <c r="H68" s="62">
        <f t="shared" si="1"/>
        <v>167.1891327063741</v>
      </c>
    </row>
    <row r="69" spans="1:8" ht="13.5" customHeight="1">
      <c r="A69" s="53">
        <v>45</v>
      </c>
      <c r="B69" s="52">
        <v>625</v>
      </c>
      <c r="C69" s="52" t="s">
        <v>544</v>
      </c>
      <c r="D69" s="52" t="s">
        <v>58</v>
      </c>
      <c r="E69" s="52" t="s">
        <v>545</v>
      </c>
      <c r="F69" s="52" t="s">
        <v>546</v>
      </c>
      <c r="G69" s="53">
        <v>149</v>
      </c>
      <c r="H69" s="62">
        <f t="shared" si="1"/>
        <v>155.69487983281087</v>
      </c>
    </row>
    <row r="70" spans="1:8" ht="13.5" customHeight="1">
      <c r="A70" s="53">
        <v>46</v>
      </c>
      <c r="B70" s="52">
        <v>909</v>
      </c>
      <c r="C70" s="52" t="s">
        <v>300</v>
      </c>
      <c r="D70" s="52" t="s">
        <v>58</v>
      </c>
      <c r="E70" s="52" t="s">
        <v>234</v>
      </c>
      <c r="F70" s="52" t="s">
        <v>298</v>
      </c>
      <c r="G70" s="53">
        <v>141</v>
      </c>
      <c r="H70" s="62">
        <f t="shared" si="1"/>
        <v>147.33542319749216</v>
      </c>
    </row>
    <row r="71" spans="1:8" ht="13.5" customHeight="1">
      <c r="A71" s="53">
        <v>47</v>
      </c>
      <c r="B71" s="52">
        <v>321</v>
      </c>
      <c r="C71" s="52" t="s">
        <v>678</v>
      </c>
      <c r="D71" s="52" t="s">
        <v>58</v>
      </c>
      <c r="E71" s="52" t="s">
        <v>679</v>
      </c>
      <c r="F71" s="52" t="s">
        <v>680</v>
      </c>
      <c r="G71" s="53">
        <v>141</v>
      </c>
      <c r="H71" s="62">
        <f t="shared" si="1"/>
        <v>147.33542319749216</v>
      </c>
    </row>
    <row r="72" spans="1:8" ht="13.5" customHeight="1">
      <c r="A72" s="53">
        <v>48</v>
      </c>
      <c r="B72" s="52">
        <v>82</v>
      </c>
      <c r="C72" s="52" t="s">
        <v>542</v>
      </c>
      <c r="D72" s="52" t="s">
        <v>58</v>
      </c>
      <c r="E72" s="52" t="s">
        <v>87</v>
      </c>
      <c r="F72" s="52"/>
      <c r="G72" s="53">
        <v>136</v>
      </c>
      <c r="H72" s="62">
        <f t="shared" si="1"/>
        <v>142.11076280041797</v>
      </c>
    </row>
    <row r="73" spans="1:8" ht="13.5" customHeight="1">
      <c r="A73" s="53">
        <v>48</v>
      </c>
      <c r="B73" s="52">
        <v>69696970</v>
      </c>
      <c r="C73" s="52" t="s">
        <v>674</v>
      </c>
      <c r="D73" s="52" t="s">
        <v>58</v>
      </c>
      <c r="E73" s="52" t="s">
        <v>675</v>
      </c>
      <c r="F73" s="52" t="s">
        <v>676</v>
      </c>
      <c r="G73" s="53">
        <v>107</v>
      </c>
      <c r="H73" s="62">
        <f t="shared" si="1"/>
        <v>111.80773249738768</v>
      </c>
    </row>
    <row r="74" spans="1:8" ht="13.5" customHeight="1">
      <c r="A74" s="53">
        <v>50</v>
      </c>
      <c r="B74" s="52">
        <v>24</v>
      </c>
      <c r="C74" s="52" t="s">
        <v>275</v>
      </c>
      <c r="D74" s="52" t="s">
        <v>58</v>
      </c>
      <c r="E74" s="52" t="s">
        <v>677</v>
      </c>
      <c r="F74" s="52" t="s">
        <v>77</v>
      </c>
      <c r="G74" s="53">
        <v>49</v>
      </c>
      <c r="H74" s="62">
        <f t="shared" si="1"/>
        <v>51.20167189132707</v>
      </c>
    </row>
    <row r="75" spans="1:8" ht="13.5" customHeight="1">
      <c r="A75" s="53">
        <v>51</v>
      </c>
      <c r="B75" s="52">
        <v>73</v>
      </c>
      <c r="C75" s="52" t="s">
        <v>297</v>
      </c>
      <c r="D75" s="52" t="s">
        <v>58</v>
      </c>
      <c r="E75" s="52" t="s">
        <v>79</v>
      </c>
      <c r="F75" s="52" t="s">
        <v>298</v>
      </c>
      <c r="G75" s="53">
        <v>49</v>
      </c>
      <c r="H75" s="62">
        <f t="shared" si="1"/>
        <v>51.20167189132707</v>
      </c>
    </row>
    <row r="81" ht="5.25" customHeight="1"/>
    <row r="82" ht="15" hidden="1"/>
    <row r="83" ht="13.5" customHeight="1" hidden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7">
      <selection activeCell="M35" sqref="M35"/>
    </sheetView>
  </sheetViews>
  <sheetFormatPr defaultColWidth="9.140625" defaultRowHeight="15"/>
  <cols>
    <col min="3" max="3" width="20.00390625" style="0" customWidth="1"/>
    <col min="5" max="5" width="27.57421875" style="0" customWidth="1"/>
    <col min="6" max="6" width="19.7109375" style="0" customWidth="1"/>
    <col min="9" max="9" width="16.140625" style="0" customWidth="1"/>
  </cols>
  <sheetData>
    <row r="1" ht="15">
      <c r="A1" t="s">
        <v>634</v>
      </c>
    </row>
    <row r="2" ht="15">
      <c r="A2" s="46" t="s">
        <v>635</v>
      </c>
    </row>
    <row r="4" ht="23.25">
      <c r="A4" s="47" t="s">
        <v>636</v>
      </c>
    </row>
    <row r="6" ht="15">
      <c r="A6" s="48" t="s">
        <v>637</v>
      </c>
    </row>
    <row r="8" ht="23.25">
      <c r="A8" s="47" t="s">
        <v>58</v>
      </c>
    </row>
    <row r="10" ht="18">
      <c r="A10" s="49" t="s">
        <v>638</v>
      </c>
    </row>
    <row r="11" ht="13.5" customHeight="1"/>
    <row r="12" spans="1:13" ht="13.5" customHeight="1">
      <c r="A12" s="8" t="s">
        <v>639</v>
      </c>
      <c r="J12">
        <v>1</v>
      </c>
      <c r="K12">
        <v>2</v>
      </c>
      <c r="L12">
        <v>3</v>
      </c>
      <c r="M12" t="s">
        <v>691</v>
      </c>
    </row>
    <row r="13" spans="9:13" ht="13.5" customHeight="1">
      <c r="I13" t="s">
        <v>685</v>
      </c>
      <c r="J13">
        <v>997</v>
      </c>
      <c r="K13">
        <v>961</v>
      </c>
      <c r="L13">
        <v>463</v>
      </c>
      <c r="M13">
        <f>SUM(J13:L13)</f>
        <v>2421</v>
      </c>
    </row>
    <row r="14" spans="1:13" ht="13.5" customHeight="1">
      <c r="A14" s="45" t="s">
        <v>640</v>
      </c>
      <c r="B14" s="45" t="s">
        <v>641</v>
      </c>
      <c r="C14" s="45" t="s">
        <v>642</v>
      </c>
      <c r="I14" t="s">
        <v>686</v>
      </c>
      <c r="J14">
        <v>978</v>
      </c>
      <c r="K14">
        <v>857</v>
      </c>
      <c r="L14">
        <v>817</v>
      </c>
      <c r="M14">
        <f aca="true" t="shared" si="0" ref="M14:M21">SUM(J14:L14)</f>
        <v>2652</v>
      </c>
    </row>
    <row r="15" spans="1:13" ht="13.5" customHeight="1">
      <c r="A15" s="52" t="s">
        <v>652</v>
      </c>
      <c r="B15" s="52" t="s">
        <v>653</v>
      </c>
      <c r="C15" s="52" t="s">
        <v>654</v>
      </c>
      <c r="I15" t="s">
        <v>687</v>
      </c>
      <c r="J15">
        <v>712</v>
      </c>
      <c r="K15">
        <v>683</v>
      </c>
      <c r="L15">
        <v>679</v>
      </c>
      <c r="M15">
        <f t="shared" si="0"/>
        <v>2074</v>
      </c>
    </row>
    <row r="16" spans="1:13" ht="13.5" customHeight="1">
      <c r="A16" s="52"/>
      <c r="B16" s="52"/>
      <c r="C16" s="52"/>
      <c r="I16" t="s">
        <v>688</v>
      </c>
      <c r="J16">
        <v>981</v>
      </c>
      <c r="K16">
        <v>508</v>
      </c>
      <c r="L16">
        <v>464</v>
      </c>
      <c r="M16">
        <f t="shared" si="0"/>
        <v>1953</v>
      </c>
    </row>
    <row r="17" spans="1:13" ht="13.5" customHeight="1">
      <c r="A17" s="52"/>
      <c r="B17" s="52"/>
      <c r="C17" s="52"/>
      <c r="I17" t="s">
        <v>689</v>
      </c>
      <c r="J17">
        <v>986</v>
      </c>
      <c r="K17">
        <v>630</v>
      </c>
      <c r="M17">
        <f t="shared" si="0"/>
        <v>1616</v>
      </c>
    </row>
    <row r="18" spans="1:13" ht="13.5" customHeight="1">
      <c r="A18" s="52"/>
      <c r="B18" s="52"/>
      <c r="C18" s="52"/>
      <c r="I18" t="s">
        <v>96</v>
      </c>
      <c r="M18">
        <f t="shared" si="0"/>
        <v>0</v>
      </c>
    </row>
    <row r="19" spans="1:13" ht="13.5" customHeight="1">
      <c r="A19" s="52"/>
      <c r="B19" s="52"/>
      <c r="C19" s="52"/>
      <c r="I19" t="s">
        <v>690</v>
      </c>
      <c r="M19">
        <f t="shared" si="0"/>
        <v>0</v>
      </c>
    </row>
    <row r="20" spans="1:13" ht="13.5" customHeight="1">
      <c r="A20" s="52"/>
      <c r="B20" s="52"/>
      <c r="C20" s="52"/>
      <c r="I20" t="s">
        <v>278</v>
      </c>
      <c r="J20">
        <v>1000</v>
      </c>
      <c r="K20">
        <v>504</v>
      </c>
      <c r="M20">
        <f t="shared" si="0"/>
        <v>1504</v>
      </c>
    </row>
    <row r="21" spans="1:13" ht="13.5" customHeight="1">
      <c r="A21" s="52"/>
      <c r="B21" s="52"/>
      <c r="C21" s="52"/>
      <c r="I21" t="s">
        <v>692</v>
      </c>
      <c r="J21">
        <v>981</v>
      </c>
      <c r="K21">
        <v>862</v>
      </c>
      <c r="L21">
        <v>453</v>
      </c>
      <c r="M21">
        <f t="shared" si="0"/>
        <v>2296</v>
      </c>
    </row>
    <row r="22" spans="1:13" ht="13.5" customHeight="1">
      <c r="A22" s="52"/>
      <c r="B22" s="52"/>
      <c r="C22" s="52"/>
      <c r="I22" s="68" t="s">
        <v>693</v>
      </c>
      <c r="M22">
        <f>SUM(J22:L22)</f>
        <v>0</v>
      </c>
    </row>
    <row r="23" spans="9:13" ht="13.5" customHeight="1">
      <c r="I23" t="s">
        <v>694</v>
      </c>
      <c r="J23">
        <v>338</v>
      </c>
      <c r="K23">
        <v>221</v>
      </c>
      <c r="L23">
        <v>193</v>
      </c>
      <c r="M23">
        <f>SUM(J23:L23)</f>
        <v>752</v>
      </c>
    </row>
    <row r="24" spans="1:7" ht="15">
      <c r="A24" s="45" t="s">
        <v>42</v>
      </c>
      <c r="B24" s="45" t="s">
        <v>7</v>
      </c>
      <c r="C24" s="45" t="s">
        <v>43</v>
      </c>
      <c r="D24" s="45" t="s">
        <v>44</v>
      </c>
      <c r="E24" s="45" t="s">
        <v>45</v>
      </c>
      <c r="F24" s="45" t="s">
        <v>46</v>
      </c>
      <c r="G24" s="45" t="s">
        <v>658</v>
      </c>
    </row>
    <row r="25" spans="1:8" ht="14.25" customHeight="1">
      <c r="A25" s="53">
        <v>1</v>
      </c>
      <c r="B25" s="52">
        <v>4</v>
      </c>
      <c r="C25" s="52" t="s">
        <v>271</v>
      </c>
      <c r="D25" s="52" t="s">
        <v>58</v>
      </c>
      <c r="E25" s="52" t="s">
        <v>59</v>
      </c>
      <c r="F25" s="52" t="s">
        <v>64</v>
      </c>
      <c r="G25" s="53">
        <v>996</v>
      </c>
      <c r="H25" s="11">
        <v>1000</v>
      </c>
    </row>
    <row r="26" spans="1:8" ht="14.25" customHeight="1">
      <c r="A26" s="53">
        <v>2</v>
      </c>
      <c r="B26" s="52">
        <v>29</v>
      </c>
      <c r="C26" s="52" t="s">
        <v>274</v>
      </c>
      <c r="D26" s="52" t="s">
        <v>58</v>
      </c>
      <c r="E26" s="52" t="s">
        <v>59</v>
      </c>
      <c r="F26" s="52" t="s">
        <v>60</v>
      </c>
      <c r="G26" s="53">
        <v>993</v>
      </c>
      <c r="H26" s="20">
        <f>(1000*G26)/996</f>
        <v>996.9879518072289</v>
      </c>
    </row>
    <row r="27" spans="1:8" ht="14.25" customHeight="1">
      <c r="A27" s="53">
        <v>3</v>
      </c>
      <c r="B27" s="52">
        <v>58</v>
      </c>
      <c r="C27" s="52" t="s">
        <v>276</v>
      </c>
      <c r="D27" s="52" t="s">
        <v>58</v>
      </c>
      <c r="E27" s="52" t="s">
        <v>607</v>
      </c>
      <c r="F27" s="52"/>
      <c r="G27" s="53">
        <v>982</v>
      </c>
      <c r="H27" s="20">
        <f aca="true" t="shared" si="1" ref="H27:H75">(1000*G27)/996</f>
        <v>985.9437751004016</v>
      </c>
    </row>
    <row r="28" spans="1:8" ht="14.25" customHeight="1">
      <c r="A28" s="53">
        <v>4</v>
      </c>
      <c r="B28" s="52">
        <v>414</v>
      </c>
      <c r="C28" s="52" t="s">
        <v>61</v>
      </c>
      <c r="D28" s="52" t="s">
        <v>58</v>
      </c>
      <c r="E28" s="52" t="s">
        <v>266</v>
      </c>
      <c r="F28" s="52" t="s">
        <v>267</v>
      </c>
      <c r="G28" s="53">
        <v>977</v>
      </c>
      <c r="H28" s="20">
        <f t="shared" si="1"/>
        <v>980.9236947791164</v>
      </c>
    </row>
    <row r="29" spans="1:8" ht="14.25" customHeight="1">
      <c r="A29" s="53">
        <v>5</v>
      </c>
      <c r="B29" s="52">
        <v>6</v>
      </c>
      <c r="C29" s="52" t="s">
        <v>272</v>
      </c>
      <c r="D29" s="52" t="s">
        <v>58</v>
      </c>
      <c r="E29" s="52" t="s">
        <v>266</v>
      </c>
      <c r="F29" s="52" t="s">
        <v>273</v>
      </c>
      <c r="G29" s="53">
        <v>977</v>
      </c>
      <c r="H29" s="20">
        <f t="shared" si="1"/>
        <v>980.9236947791164</v>
      </c>
    </row>
    <row r="30" spans="1:8" ht="14.25" customHeight="1">
      <c r="A30" s="53">
        <v>6</v>
      </c>
      <c r="B30" s="52">
        <v>81</v>
      </c>
      <c r="C30" s="52" t="s">
        <v>65</v>
      </c>
      <c r="D30" s="52" t="s">
        <v>58</v>
      </c>
      <c r="E30" s="52" t="s">
        <v>397</v>
      </c>
      <c r="F30" s="52" t="s">
        <v>405</v>
      </c>
      <c r="G30" s="53">
        <v>974</v>
      </c>
      <c r="H30" s="20">
        <f t="shared" si="1"/>
        <v>977.9116465863453</v>
      </c>
    </row>
    <row r="31" spans="1:8" ht="14.25" customHeight="1">
      <c r="A31" s="53">
        <v>7</v>
      </c>
      <c r="B31" s="52">
        <v>90</v>
      </c>
      <c r="C31" s="52" t="s">
        <v>70</v>
      </c>
      <c r="D31" s="52" t="s">
        <v>58</v>
      </c>
      <c r="E31" s="52" t="s">
        <v>630</v>
      </c>
      <c r="F31" s="52" t="s">
        <v>72</v>
      </c>
      <c r="G31" s="53">
        <v>957</v>
      </c>
      <c r="H31" s="20">
        <f t="shared" si="1"/>
        <v>960.843373493976</v>
      </c>
    </row>
    <row r="32" spans="1:8" ht="14.25" customHeight="1">
      <c r="A32" s="53">
        <v>8</v>
      </c>
      <c r="B32" s="52">
        <v>25</v>
      </c>
      <c r="C32" s="52" t="s">
        <v>153</v>
      </c>
      <c r="D32" s="52" t="s">
        <v>58</v>
      </c>
      <c r="E32" s="52" t="s">
        <v>538</v>
      </c>
      <c r="F32" s="52" t="s">
        <v>155</v>
      </c>
      <c r="G32" s="53">
        <v>859</v>
      </c>
      <c r="H32" s="20">
        <f t="shared" si="1"/>
        <v>862.4497991967871</v>
      </c>
    </row>
    <row r="33" spans="1:8" ht="14.25" customHeight="1">
      <c r="A33" s="53">
        <v>9</v>
      </c>
      <c r="B33" s="52">
        <v>311</v>
      </c>
      <c r="C33" s="52" t="s">
        <v>85</v>
      </c>
      <c r="D33" s="52" t="s">
        <v>58</v>
      </c>
      <c r="E33" s="52" t="s">
        <v>397</v>
      </c>
      <c r="F33" s="52" t="s">
        <v>659</v>
      </c>
      <c r="G33" s="53">
        <v>854</v>
      </c>
      <c r="H33" s="20">
        <f t="shared" si="1"/>
        <v>857.429718875502</v>
      </c>
    </row>
    <row r="34" spans="1:8" ht="14.25" customHeight="1">
      <c r="A34" s="53">
        <v>10</v>
      </c>
      <c r="B34" s="52">
        <v>140</v>
      </c>
      <c r="C34" s="52" t="s">
        <v>289</v>
      </c>
      <c r="D34" s="52" t="s">
        <v>58</v>
      </c>
      <c r="E34" s="52" t="s">
        <v>290</v>
      </c>
      <c r="F34" s="52" t="s">
        <v>661</v>
      </c>
      <c r="G34" s="53">
        <v>814</v>
      </c>
      <c r="H34" s="20">
        <f t="shared" si="1"/>
        <v>817.2690763052209</v>
      </c>
    </row>
    <row r="35" spans="1:8" ht="14.25" customHeight="1">
      <c r="A35" s="53">
        <v>11</v>
      </c>
      <c r="B35" s="52">
        <v>992</v>
      </c>
      <c r="C35" s="52" t="s">
        <v>105</v>
      </c>
      <c r="D35" s="52" t="s">
        <v>58</v>
      </c>
      <c r="E35" s="52" t="s">
        <v>608</v>
      </c>
      <c r="F35" s="52" t="s">
        <v>609</v>
      </c>
      <c r="G35" s="53">
        <v>709</v>
      </c>
      <c r="H35" s="20">
        <f t="shared" si="1"/>
        <v>711.847389558233</v>
      </c>
    </row>
    <row r="36" spans="1:8" ht="14.25" customHeight="1">
      <c r="A36" s="53">
        <v>12</v>
      </c>
      <c r="B36" s="52">
        <v>5</v>
      </c>
      <c r="C36" s="52" t="s">
        <v>268</v>
      </c>
      <c r="D36" s="52" t="s">
        <v>58</v>
      </c>
      <c r="E36" s="52" t="s">
        <v>397</v>
      </c>
      <c r="F36" s="52" t="s">
        <v>269</v>
      </c>
      <c r="G36" s="53">
        <v>707</v>
      </c>
      <c r="H36" s="20">
        <f t="shared" si="1"/>
        <v>709.8393574297189</v>
      </c>
    </row>
    <row r="37" spans="1:8" ht="14.25" customHeight="1">
      <c r="A37" s="53">
        <v>13</v>
      </c>
      <c r="B37" s="52">
        <v>523</v>
      </c>
      <c r="C37" s="52" t="s">
        <v>78</v>
      </c>
      <c r="D37" s="52" t="s">
        <v>58</v>
      </c>
      <c r="E37" s="52" t="s">
        <v>536</v>
      </c>
      <c r="F37" s="52" t="s">
        <v>660</v>
      </c>
      <c r="G37" s="53">
        <v>680</v>
      </c>
      <c r="H37" s="20">
        <f t="shared" si="1"/>
        <v>682.7309236947791</v>
      </c>
    </row>
    <row r="38" spans="1:8" ht="14.25" customHeight="1">
      <c r="A38" s="53">
        <v>14</v>
      </c>
      <c r="B38" s="52">
        <v>7</v>
      </c>
      <c r="C38" s="52" t="s">
        <v>80</v>
      </c>
      <c r="D38" s="52" t="s">
        <v>58</v>
      </c>
      <c r="E38" s="52" t="s">
        <v>608</v>
      </c>
      <c r="F38" s="52" t="s">
        <v>82</v>
      </c>
      <c r="G38" s="53">
        <v>676</v>
      </c>
      <c r="H38" s="20">
        <f t="shared" si="1"/>
        <v>678.714859437751</v>
      </c>
    </row>
    <row r="39" spans="1:8" ht="14.25" customHeight="1">
      <c r="A39" s="53">
        <v>15</v>
      </c>
      <c r="B39" s="52">
        <v>605</v>
      </c>
      <c r="C39" s="52" t="s">
        <v>488</v>
      </c>
      <c r="D39" s="52" t="s">
        <v>58</v>
      </c>
      <c r="E39" s="52" t="s">
        <v>172</v>
      </c>
      <c r="F39" s="52"/>
      <c r="G39" s="53">
        <v>644</v>
      </c>
      <c r="H39" s="20">
        <f t="shared" si="1"/>
        <v>646.5863453815261</v>
      </c>
    </row>
    <row r="40" spans="1:8" ht="14.25" customHeight="1">
      <c r="A40" s="53">
        <v>16</v>
      </c>
      <c r="B40" s="52">
        <v>27</v>
      </c>
      <c r="C40" s="52" t="s">
        <v>86</v>
      </c>
      <c r="D40" s="52" t="s">
        <v>58</v>
      </c>
      <c r="E40" s="52" t="s">
        <v>109</v>
      </c>
      <c r="F40" s="52" t="s">
        <v>88</v>
      </c>
      <c r="G40" s="53">
        <v>627</v>
      </c>
      <c r="H40" s="20">
        <f t="shared" si="1"/>
        <v>629.5180722891566</v>
      </c>
    </row>
    <row r="41" spans="1:8" ht="14.25" customHeight="1">
      <c r="A41" s="53">
        <v>17</v>
      </c>
      <c r="B41" s="52">
        <v>11</v>
      </c>
      <c r="C41" s="52" t="s">
        <v>548</v>
      </c>
      <c r="D41" s="52" t="s">
        <v>58</v>
      </c>
      <c r="E41" s="52" t="s">
        <v>89</v>
      </c>
      <c r="F41" s="52"/>
      <c r="G41" s="53">
        <v>562</v>
      </c>
      <c r="H41" s="20">
        <f t="shared" si="1"/>
        <v>564.2570281124498</v>
      </c>
    </row>
    <row r="42" spans="1:8" ht="14.25" customHeight="1">
      <c r="A42" s="53">
        <v>18</v>
      </c>
      <c r="B42" s="52">
        <v>1403</v>
      </c>
      <c r="C42" s="52" t="s">
        <v>226</v>
      </c>
      <c r="D42" s="52" t="s">
        <v>58</v>
      </c>
      <c r="E42" s="52" t="s">
        <v>412</v>
      </c>
      <c r="F42" s="52" t="s">
        <v>228</v>
      </c>
      <c r="G42" s="53">
        <v>511</v>
      </c>
      <c r="H42" s="20">
        <f t="shared" si="1"/>
        <v>513.0522088353414</v>
      </c>
    </row>
    <row r="43" spans="1:8" ht="14.25" customHeight="1">
      <c r="A43" s="53">
        <v>19</v>
      </c>
      <c r="B43" s="52">
        <v>171</v>
      </c>
      <c r="C43" s="52" t="s">
        <v>279</v>
      </c>
      <c r="D43" s="52" t="s">
        <v>58</v>
      </c>
      <c r="E43" s="52" t="s">
        <v>280</v>
      </c>
      <c r="F43" s="52"/>
      <c r="G43" s="53">
        <v>511</v>
      </c>
      <c r="H43" s="20">
        <f t="shared" si="1"/>
        <v>513.0522088353414</v>
      </c>
    </row>
    <row r="44" spans="1:8" ht="14.25" customHeight="1">
      <c r="A44" s="53">
        <v>20</v>
      </c>
      <c r="B44" s="52">
        <v>748</v>
      </c>
      <c r="C44" s="52" t="s">
        <v>100</v>
      </c>
      <c r="D44" s="52" t="s">
        <v>58</v>
      </c>
      <c r="E44" s="52" t="s">
        <v>290</v>
      </c>
      <c r="F44" s="52"/>
      <c r="G44" s="53">
        <v>506</v>
      </c>
      <c r="H44" s="20">
        <f t="shared" si="1"/>
        <v>508.03212851405624</v>
      </c>
    </row>
    <row r="45" spans="1:8" ht="14.25" customHeight="1">
      <c r="A45" s="53">
        <v>21</v>
      </c>
      <c r="B45" s="52">
        <v>148</v>
      </c>
      <c r="C45" s="52" t="s">
        <v>270</v>
      </c>
      <c r="D45" s="52" t="s">
        <v>58</v>
      </c>
      <c r="E45" s="52" t="s">
        <v>397</v>
      </c>
      <c r="F45" s="52"/>
      <c r="G45" s="53">
        <v>502</v>
      </c>
      <c r="H45" s="20">
        <f t="shared" si="1"/>
        <v>504.0160642570281</v>
      </c>
    </row>
    <row r="46" spans="1:8" ht="14.25" customHeight="1">
      <c r="A46" s="53">
        <v>22</v>
      </c>
      <c r="B46" s="52">
        <v>214</v>
      </c>
      <c r="C46" s="52" t="s">
        <v>466</v>
      </c>
      <c r="D46" s="52" t="s">
        <v>58</v>
      </c>
      <c r="E46" s="52" t="s">
        <v>266</v>
      </c>
      <c r="F46" s="52" t="s">
        <v>400</v>
      </c>
      <c r="G46" s="53">
        <v>462</v>
      </c>
      <c r="H46" s="20">
        <f t="shared" si="1"/>
        <v>463.855421686747</v>
      </c>
    </row>
    <row r="47" spans="1:8" ht="14.25" customHeight="1">
      <c r="A47" s="53">
        <v>23</v>
      </c>
      <c r="B47" s="52">
        <v>17</v>
      </c>
      <c r="C47" s="52" t="s">
        <v>229</v>
      </c>
      <c r="D47" s="52" t="s">
        <v>58</v>
      </c>
      <c r="E47" s="52" t="s">
        <v>397</v>
      </c>
      <c r="F47" s="52" t="s">
        <v>231</v>
      </c>
      <c r="G47" s="53">
        <v>461</v>
      </c>
      <c r="H47" s="20">
        <f t="shared" si="1"/>
        <v>462.85140562248995</v>
      </c>
    </row>
    <row r="48" spans="1:8" ht="14.25" customHeight="1">
      <c r="A48" s="53">
        <v>24</v>
      </c>
      <c r="B48" s="52">
        <v>1232</v>
      </c>
      <c r="C48" s="52" t="s">
        <v>92</v>
      </c>
      <c r="D48" s="52" t="s">
        <v>58</v>
      </c>
      <c r="E48" s="52" t="s">
        <v>296</v>
      </c>
      <c r="F48" s="52"/>
      <c r="G48" s="53">
        <v>451</v>
      </c>
      <c r="H48" s="20">
        <f t="shared" si="1"/>
        <v>452.8112449799197</v>
      </c>
    </row>
    <row r="49" spans="1:8" ht="14.25" customHeight="1">
      <c r="A49" s="53">
        <v>25</v>
      </c>
      <c r="B49" s="52">
        <v>331</v>
      </c>
      <c r="C49" s="52" t="s">
        <v>281</v>
      </c>
      <c r="D49" s="52" t="s">
        <v>58</v>
      </c>
      <c r="E49" s="52" t="s">
        <v>266</v>
      </c>
      <c r="F49" s="52" t="s">
        <v>282</v>
      </c>
      <c r="G49" s="53">
        <v>427</v>
      </c>
      <c r="H49" s="20">
        <f t="shared" si="1"/>
        <v>428.714859437751</v>
      </c>
    </row>
    <row r="50" spans="1:8" ht="14.25" customHeight="1">
      <c r="A50" s="53">
        <v>26</v>
      </c>
      <c r="B50" s="52">
        <v>24</v>
      </c>
      <c r="C50" s="52" t="s">
        <v>275</v>
      </c>
      <c r="D50" s="52" t="s">
        <v>58</v>
      </c>
      <c r="E50" s="52" t="s">
        <v>677</v>
      </c>
      <c r="F50" s="52" t="s">
        <v>77</v>
      </c>
      <c r="G50" s="53">
        <v>421</v>
      </c>
      <c r="H50" s="20">
        <f t="shared" si="1"/>
        <v>422.6907630522088</v>
      </c>
    </row>
    <row r="51" spans="1:8" ht="14.25" customHeight="1">
      <c r="A51" s="53">
        <v>27</v>
      </c>
      <c r="B51" s="52">
        <v>217</v>
      </c>
      <c r="C51" s="52" t="s">
        <v>662</v>
      </c>
      <c r="D51" s="52" t="s">
        <v>58</v>
      </c>
      <c r="E51" s="52" t="s">
        <v>663</v>
      </c>
      <c r="F51" s="52"/>
      <c r="G51" s="53">
        <v>398</v>
      </c>
      <c r="H51" s="20">
        <f t="shared" si="1"/>
        <v>399.5983935742972</v>
      </c>
    </row>
    <row r="52" spans="1:8" ht="14.25" customHeight="1">
      <c r="A52" s="53">
        <v>28</v>
      </c>
      <c r="B52" s="52">
        <v>1011</v>
      </c>
      <c r="C52" s="52" t="s">
        <v>666</v>
      </c>
      <c r="D52" s="52" t="s">
        <v>58</v>
      </c>
      <c r="E52" s="52" t="s">
        <v>115</v>
      </c>
      <c r="F52" s="52"/>
      <c r="G52" s="53">
        <v>390</v>
      </c>
      <c r="H52" s="20">
        <f t="shared" si="1"/>
        <v>391.56626506024094</v>
      </c>
    </row>
    <row r="53" spans="1:8" ht="14.25" customHeight="1">
      <c r="A53" s="53">
        <v>29</v>
      </c>
      <c r="B53" s="52">
        <v>69696970</v>
      </c>
      <c r="C53" s="52" t="s">
        <v>674</v>
      </c>
      <c r="D53" s="52" t="s">
        <v>58</v>
      </c>
      <c r="E53" s="52" t="s">
        <v>675</v>
      </c>
      <c r="F53" s="52" t="s">
        <v>676</v>
      </c>
      <c r="G53" s="53">
        <v>386</v>
      </c>
      <c r="H53" s="20">
        <f t="shared" si="1"/>
        <v>387.5502008032129</v>
      </c>
    </row>
    <row r="54" spans="1:8" ht="14.25" customHeight="1">
      <c r="A54" s="53">
        <v>30</v>
      </c>
      <c r="B54" s="52">
        <v>10</v>
      </c>
      <c r="C54" s="52" t="s">
        <v>110</v>
      </c>
      <c r="D54" s="52" t="s">
        <v>58</v>
      </c>
      <c r="E54" s="52" t="s">
        <v>290</v>
      </c>
      <c r="F54" s="52"/>
      <c r="G54" s="53">
        <v>348</v>
      </c>
      <c r="H54" s="20">
        <f t="shared" si="1"/>
        <v>349.3975903614458</v>
      </c>
    </row>
    <row r="55" spans="1:8" ht="14.25" customHeight="1">
      <c r="A55" s="53">
        <v>31</v>
      </c>
      <c r="B55" s="52">
        <v>169</v>
      </c>
      <c r="C55" s="52" t="s">
        <v>667</v>
      </c>
      <c r="D55" s="52" t="s">
        <v>58</v>
      </c>
      <c r="E55" s="52" t="s">
        <v>280</v>
      </c>
      <c r="F55" s="52" t="s">
        <v>668</v>
      </c>
      <c r="G55" s="53">
        <v>337</v>
      </c>
      <c r="H55" s="20">
        <f t="shared" si="1"/>
        <v>338.35341365461846</v>
      </c>
    </row>
    <row r="56" spans="1:8" ht="14.25" customHeight="1">
      <c r="A56" s="53">
        <v>32</v>
      </c>
      <c r="B56" s="52">
        <v>1230</v>
      </c>
      <c r="C56" s="52" t="s">
        <v>673</v>
      </c>
      <c r="D56" s="52" t="s">
        <v>58</v>
      </c>
      <c r="E56" s="52" t="s">
        <v>89</v>
      </c>
      <c r="F56" s="52"/>
      <c r="G56" s="53">
        <v>286</v>
      </c>
      <c r="H56" s="20">
        <f t="shared" si="1"/>
        <v>287.14859437751005</v>
      </c>
    </row>
    <row r="57" spans="1:8" ht="14.25" customHeight="1">
      <c r="A57" s="53">
        <v>33</v>
      </c>
      <c r="B57" s="52">
        <v>303</v>
      </c>
      <c r="C57" s="52" t="s">
        <v>121</v>
      </c>
      <c r="D57" s="52" t="s">
        <v>58</v>
      </c>
      <c r="E57" s="52" t="s">
        <v>299</v>
      </c>
      <c r="F57" s="52" t="s">
        <v>123</v>
      </c>
      <c r="G57" s="53">
        <v>270</v>
      </c>
      <c r="H57" s="20">
        <f t="shared" si="1"/>
        <v>271.0843373493976</v>
      </c>
    </row>
    <row r="58" spans="1:8" ht="14.25" customHeight="1">
      <c r="A58" s="53">
        <v>34</v>
      </c>
      <c r="B58" s="52">
        <v>2929</v>
      </c>
      <c r="C58" s="52" t="s">
        <v>236</v>
      </c>
      <c r="D58" s="52" t="s">
        <v>58</v>
      </c>
      <c r="E58" s="52" t="s">
        <v>283</v>
      </c>
      <c r="F58" s="52" t="s">
        <v>238</v>
      </c>
      <c r="G58" s="53">
        <v>226</v>
      </c>
      <c r="H58" s="20">
        <f t="shared" si="1"/>
        <v>226.90763052208834</v>
      </c>
    </row>
    <row r="59" spans="1:8" ht="14.25" customHeight="1">
      <c r="A59" s="53">
        <v>35</v>
      </c>
      <c r="B59" s="52">
        <v>976</v>
      </c>
      <c r="C59" s="52" t="s">
        <v>114</v>
      </c>
      <c r="D59" s="52" t="s">
        <v>58</v>
      </c>
      <c r="E59" s="52" t="s">
        <v>115</v>
      </c>
      <c r="F59" s="52"/>
      <c r="G59" s="53">
        <v>224</v>
      </c>
      <c r="H59" s="20">
        <f t="shared" si="1"/>
        <v>224.8995983935743</v>
      </c>
    </row>
    <row r="60" spans="1:8" ht="14.25" customHeight="1">
      <c r="A60" s="53">
        <v>36</v>
      </c>
      <c r="B60" s="52">
        <v>321</v>
      </c>
      <c r="C60" s="52" t="s">
        <v>678</v>
      </c>
      <c r="D60" s="52" t="s">
        <v>58</v>
      </c>
      <c r="E60" s="52" t="s">
        <v>679</v>
      </c>
      <c r="F60" s="52" t="s">
        <v>680</v>
      </c>
      <c r="G60" s="53">
        <v>220</v>
      </c>
      <c r="H60" s="20">
        <f t="shared" si="1"/>
        <v>220.8835341365462</v>
      </c>
    </row>
    <row r="61" spans="1:8" ht="14.25" customHeight="1">
      <c r="A61" s="53">
        <v>37</v>
      </c>
      <c r="B61" s="52">
        <v>82</v>
      </c>
      <c r="C61" s="52" t="s">
        <v>542</v>
      </c>
      <c r="D61" s="52" t="s">
        <v>58</v>
      </c>
      <c r="E61" s="52" t="s">
        <v>87</v>
      </c>
      <c r="F61" s="52"/>
      <c r="G61" s="53">
        <v>217</v>
      </c>
      <c r="H61" s="20">
        <f t="shared" si="1"/>
        <v>217.8714859437751</v>
      </c>
    </row>
    <row r="62" spans="1:8" ht="14.25" customHeight="1">
      <c r="A62" s="53">
        <v>38</v>
      </c>
      <c r="B62" s="52">
        <v>545</v>
      </c>
      <c r="C62" s="52" t="s">
        <v>97</v>
      </c>
      <c r="D62" s="52" t="s">
        <v>58</v>
      </c>
      <c r="E62" s="52" t="s">
        <v>664</v>
      </c>
      <c r="F62" s="52" t="s">
        <v>278</v>
      </c>
      <c r="G62" s="53">
        <v>192</v>
      </c>
      <c r="H62" s="20">
        <f t="shared" si="1"/>
        <v>192.7710843373494</v>
      </c>
    </row>
    <row r="63" spans="1:8" ht="14.25" customHeight="1">
      <c r="A63" s="53">
        <v>39</v>
      </c>
      <c r="B63" s="52">
        <v>2021</v>
      </c>
      <c r="C63" s="52" t="s">
        <v>665</v>
      </c>
      <c r="D63" s="52" t="s">
        <v>58</v>
      </c>
      <c r="E63" s="52" t="s">
        <v>172</v>
      </c>
      <c r="F63" s="52"/>
      <c r="G63" s="53">
        <v>192</v>
      </c>
      <c r="H63" s="20">
        <f t="shared" si="1"/>
        <v>192.7710843373494</v>
      </c>
    </row>
    <row r="64" spans="1:8" ht="14.25" customHeight="1">
      <c r="A64" s="53">
        <v>40</v>
      </c>
      <c r="B64" s="52">
        <v>2500</v>
      </c>
      <c r="C64" s="52" t="s">
        <v>156</v>
      </c>
      <c r="D64" s="52" t="s">
        <v>58</v>
      </c>
      <c r="E64" s="52" t="s">
        <v>84</v>
      </c>
      <c r="F64" s="52"/>
      <c r="G64" s="53">
        <v>192</v>
      </c>
      <c r="H64" s="20">
        <f t="shared" si="1"/>
        <v>192.7710843373494</v>
      </c>
    </row>
    <row r="65" spans="1:8" ht="14.25" customHeight="1">
      <c r="A65" s="53">
        <v>41</v>
      </c>
      <c r="B65" s="52">
        <v>36929</v>
      </c>
      <c r="C65" s="52" t="s">
        <v>669</v>
      </c>
      <c r="D65" s="52" t="s">
        <v>58</v>
      </c>
      <c r="E65" s="52" t="s">
        <v>299</v>
      </c>
      <c r="F65" s="52"/>
      <c r="G65" s="53">
        <v>192</v>
      </c>
      <c r="H65" s="20">
        <f t="shared" si="1"/>
        <v>192.7710843373494</v>
      </c>
    </row>
    <row r="66" spans="1:8" ht="14.25" customHeight="1">
      <c r="A66" s="53">
        <v>42</v>
      </c>
      <c r="B66" s="52">
        <v>916</v>
      </c>
      <c r="C66" s="52" t="s">
        <v>670</v>
      </c>
      <c r="D66" s="52" t="s">
        <v>58</v>
      </c>
      <c r="E66" s="52" t="s">
        <v>671</v>
      </c>
      <c r="F66" s="52"/>
      <c r="G66" s="53">
        <v>192</v>
      </c>
      <c r="H66" s="20">
        <f t="shared" si="1"/>
        <v>192.7710843373494</v>
      </c>
    </row>
    <row r="67" spans="1:8" ht="14.25" customHeight="1">
      <c r="A67" s="53">
        <v>43</v>
      </c>
      <c r="B67" s="52">
        <v>911</v>
      </c>
      <c r="C67" s="52" t="s">
        <v>140</v>
      </c>
      <c r="D67" s="52" t="s">
        <v>58</v>
      </c>
      <c r="E67" s="52" t="s">
        <v>672</v>
      </c>
      <c r="F67" s="52" t="s">
        <v>142</v>
      </c>
      <c r="G67" s="53">
        <v>192</v>
      </c>
      <c r="H67" s="20">
        <f t="shared" si="1"/>
        <v>192.7710843373494</v>
      </c>
    </row>
    <row r="68" spans="1:8" ht="14.25" customHeight="1">
      <c r="A68" s="53">
        <v>44</v>
      </c>
      <c r="B68" s="52">
        <v>7123</v>
      </c>
      <c r="C68" s="52" t="s">
        <v>284</v>
      </c>
      <c r="D68" s="52" t="s">
        <v>58</v>
      </c>
      <c r="E68" s="52" t="s">
        <v>285</v>
      </c>
      <c r="F68" s="52"/>
      <c r="G68" s="53">
        <v>192</v>
      </c>
      <c r="H68" s="20">
        <f t="shared" si="1"/>
        <v>192.7710843373494</v>
      </c>
    </row>
    <row r="69" spans="1:8" ht="14.25" customHeight="1">
      <c r="A69" s="53">
        <v>45</v>
      </c>
      <c r="B69" s="52">
        <v>625</v>
      </c>
      <c r="C69" s="52" t="s">
        <v>544</v>
      </c>
      <c r="D69" s="52" t="s">
        <v>58</v>
      </c>
      <c r="E69" s="52" t="s">
        <v>545</v>
      </c>
      <c r="F69" s="52" t="s">
        <v>546</v>
      </c>
      <c r="G69" s="53">
        <v>192</v>
      </c>
      <c r="H69" s="20">
        <f t="shared" si="1"/>
        <v>192.7710843373494</v>
      </c>
    </row>
    <row r="70" spans="1:8" ht="14.25" customHeight="1">
      <c r="A70" s="53">
        <v>46</v>
      </c>
      <c r="B70" s="52">
        <v>18</v>
      </c>
      <c r="C70" s="52" t="s">
        <v>174</v>
      </c>
      <c r="D70" s="52" t="s">
        <v>58</v>
      </c>
      <c r="E70" s="52" t="s">
        <v>87</v>
      </c>
      <c r="F70" s="52"/>
      <c r="G70" s="53">
        <v>192</v>
      </c>
      <c r="H70" s="20">
        <f t="shared" si="1"/>
        <v>192.7710843373494</v>
      </c>
    </row>
    <row r="71" spans="1:8" ht="14.25" customHeight="1">
      <c r="A71" s="53">
        <v>47</v>
      </c>
      <c r="B71" s="52">
        <v>909</v>
      </c>
      <c r="C71" s="52" t="s">
        <v>300</v>
      </c>
      <c r="D71" s="52" t="s">
        <v>58</v>
      </c>
      <c r="E71" s="52" t="s">
        <v>234</v>
      </c>
      <c r="F71" s="52" t="s">
        <v>298</v>
      </c>
      <c r="G71" s="53">
        <v>192</v>
      </c>
      <c r="H71" s="20">
        <f t="shared" si="1"/>
        <v>192.7710843373494</v>
      </c>
    </row>
    <row r="72" spans="1:8" ht="14.25" customHeight="1">
      <c r="A72" s="53">
        <v>48</v>
      </c>
      <c r="B72" s="52">
        <v>2188</v>
      </c>
      <c r="C72" s="52" t="s">
        <v>288</v>
      </c>
      <c r="D72" s="52" t="s">
        <v>58</v>
      </c>
      <c r="E72" s="52" t="s">
        <v>280</v>
      </c>
      <c r="F72" s="52"/>
      <c r="G72" s="53">
        <v>192</v>
      </c>
      <c r="H72" s="20">
        <f t="shared" si="1"/>
        <v>192.7710843373494</v>
      </c>
    </row>
    <row r="73" spans="1:8" ht="14.25" customHeight="1">
      <c r="A73" s="53">
        <v>48</v>
      </c>
      <c r="B73" s="52">
        <v>73</v>
      </c>
      <c r="C73" s="52" t="s">
        <v>297</v>
      </c>
      <c r="D73" s="52" t="s">
        <v>58</v>
      </c>
      <c r="E73" s="52" t="s">
        <v>79</v>
      </c>
      <c r="F73" s="52" t="s">
        <v>298</v>
      </c>
      <c r="G73" s="53">
        <v>192</v>
      </c>
      <c r="H73" s="20">
        <f t="shared" si="1"/>
        <v>192.7710843373494</v>
      </c>
    </row>
    <row r="74" spans="1:8" ht="14.25" customHeight="1">
      <c r="A74" s="53">
        <v>50</v>
      </c>
      <c r="B74" s="52">
        <v>1006</v>
      </c>
      <c r="C74" s="52" t="s">
        <v>489</v>
      </c>
      <c r="D74" s="52" t="s">
        <v>58</v>
      </c>
      <c r="E74" s="52" t="s">
        <v>185</v>
      </c>
      <c r="F74" s="52" t="s">
        <v>681</v>
      </c>
      <c r="G74" s="53">
        <v>192</v>
      </c>
      <c r="H74" s="20">
        <f t="shared" si="1"/>
        <v>192.7710843373494</v>
      </c>
    </row>
    <row r="75" spans="1:8" ht="14.25" customHeight="1">
      <c r="A75" s="53">
        <v>51</v>
      </c>
      <c r="B75" s="52">
        <v>606</v>
      </c>
      <c r="C75" s="52" t="s">
        <v>468</v>
      </c>
      <c r="D75" s="52" t="s">
        <v>58</v>
      </c>
      <c r="E75" s="52" t="s">
        <v>431</v>
      </c>
      <c r="F75" s="52"/>
      <c r="G75" s="53">
        <v>192</v>
      </c>
      <c r="H75" s="20">
        <f t="shared" si="1"/>
        <v>192.7710843373494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21.421875" style="0" customWidth="1"/>
    <col min="3" max="3" width="27.8515625" style="0" customWidth="1"/>
    <col min="4" max="4" width="39.28125" style="0" customWidth="1"/>
    <col min="5" max="19" width="7.00390625" style="0" customWidth="1"/>
    <col min="20" max="20" width="7.421875" style="0" customWidth="1"/>
    <col min="23" max="24" width="20.421875" style="0" customWidth="1"/>
  </cols>
  <sheetData>
    <row r="1" spans="1:21" ht="93" customHeight="1" thickBot="1">
      <c r="A1" s="23"/>
      <c r="B1" s="23"/>
      <c r="C1" s="72" t="s">
        <v>186</v>
      </c>
      <c r="D1" s="73"/>
      <c r="E1" s="73"/>
      <c r="F1" s="73"/>
      <c r="G1" s="73"/>
      <c r="H1" s="74" t="s">
        <v>513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4" s="64" customFormat="1" ht="26.25" thickBot="1">
      <c r="A2" s="64" t="s">
        <v>182</v>
      </c>
      <c r="B2" s="64" t="s">
        <v>184</v>
      </c>
      <c r="C2" s="64" t="s">
        <v>183</v>
      </c>
      <c r="D2" s="64" t="s">
        <v>181</v>
      </c>
      <c r="E2" s="64" t="s">
        <v>176</v>
      </c>
      <c r="F2" s="64" t="s">
        <v>177</v>
      </c>
      <c r="G2" s="64" t="s">
        <v>178</v>
      </c>
      <c r="H2" s="64" t="s">
        <v>179</v>
      </c>
      <c r="I2" s="64" t="s">
        <v>239</v>
      </c>
      <c r="J2" s="64" t="s">
        <v>370</v>
      </c>
      <c r="K2" s="64" t="s">
        <v>372</v>
      </c>
      <c r="L2" s="64" t="s">
        <v>574</v>
      </c>
      <c r="M2" s="64" t="s">
        <v>575</v>
      </c>
      <c r="N2" s="64" t="s">
        <v>576</v>
      </c>
      <c r="O2" s="64" t="s">
        <v>577</v>
      </c>
      <c r="P2" s="64" t="s">
        <v>578</v>
      </c>
      <c r="Q2" s="64" t="s">
        <v>579</v>
      </c>
      <c r="R2" s="64" t="s">
        <v>580</v>
      </c>
      <c r="S2" s="64" t="s">
        <v>581</v>
      </c>
      <c r="T2" s="64" t="s">
        <v>371</v>
      </c>
      <c r="U2" s="65" t="s">
        <v>180</v>
      </c>
      <c r="W2" s="66" t="s">
        <v>510</v>
      </c>
      <c r="X2" s="66" t="s">
        <v>511</v>
      </c>
    </row>
    <row r="3" spans="1:24" ht="15.75" thickBot="1">
      <c r="A3" s="37">
        <v>1</v>
      </c>
      <c r="B3" t="s">
        <v>86</v>
      </c>
      <c r="C3" t="s">
        <v>109</v>
      </c>
      <c r="D3" t="s">
        <v>88</v>
      </c>
      <c r="E3" s="34">
        <v>221.5909090909091</v>
      </c>
      <c r="F3" s="34">
        <v>215.18987341772151</v>
      </c>
      <c r="G3" s="34">
        <v>207.34597156398104</v>
      </c>
      <c r="H3" s="34">
        <v>796</v>
      </c>
      <c r="I3" s="34">
        <v>741</v>
      </c>
      <c r="J3" s="34">
        <v>167</v>
      </c>
      <c r="K3" s="34">
        <v>565</v>
      </c>
      <c r="L3" s="34">
        <v>82</v>
      </c>
      <c r="M3" s="34">
        <v>0</v>
      </c>
      <c r="N3" s="34">
        <v>273</v>
      </c>
      <c r="O3" s="34">
        <v>136</v>
      </c>
      <c r="P3" s="34">
        <v>626</v>
      </c>
      <c r="Q3" s="34">
        <v>686</v>
      </c>
      <c r="R3" s="34">
        <v>580</v>
      </c>
      <c r="S3" s="34">
        <v>630</v>
      </c>
      <c r="T3" s="28">
        <f aca="true" t="shared" si="0" ref="T3:T34">SMALL(E3:S3,1)+SMALL(E3:S3,2)+SMALL(E3:S3,3)+SMALL(E3:S3,4)</f>
        <v>385</v>
      </c>
      <c r="U3" s="36">
        <f aca="true" t="shared" si="1" ref="U3:U34">SUM(E3:S3)-T3</f>
        <v>5541.126754072611</v>
      </c>
      <c r="W3" s="43">
        <v>0</v>
      </c>
      <c r="X3" s="44">
        <v>0</v>
      </c>
    </row>
    <row r="4" spans="1:24" ht="15.75" thickBot="1">
      <c r="A4" s="37">
        <v>2</v>
      </c>
      <c r="B4" s="26" t="s">
        <v>226</v>
      </c>
      <c r="C4" s="6" t="s">
        <v>290</v>
      </c>
      <c r="D4" s="6" t="s">
        <v>228</v>
      </c>
      <c r="E4" s="34">
        <v>0</v>
      </c>
      <c r="F4" s="34">
        <v>0</v>
      </c>
      <c r="G4" s="34">
        <v>0</v>
      </c>
      <c r="H4" s="34">
        <v>0</v>
      </c>
      <c r="I4" s="63">
        <v>702.3346303501945</v>
      </c>
      <c r="J4" s="63">
        <v>167</v>
      </c>
      <c r="K4" s="63">
        <v>563</v>
      </c>
      <c r="L4" s="63">
        <v>374</v>
      </c>
      <c r="M4" s="63">
        <v>196</v>
      </c>
      <c r="N4" s="63">
        <v>273</v>
      </c>
      <c r="O4" s="63">
        <v>136</v>
      </c>
      <c r="P4" s="63">
        <v>587</v>
      </c>
      <c r="Q4" s="63">
        <v>709</v>
      </c>
      <c r="R4" s="63">
        <v>860</v>
      </c>
      <c r="S4" s="63">
        <v>513</v>
      </c>
      <c r="T4" s="29">
        <f t="shared" si="0"/>
        <v>0</v>
      </c>
      <c r="U4" s="36">
        <f t="shared" si="1"/>
        <v>5080.334630350195</v>
      </c>
      <c r="W4" s="43">
        <v>1</v>
      </c>
      <c r="X4" s="44">
        <v>1</v>
      </c>
    </row>
    <row r="5" spans="1:24" ht="15.75" thickBot="1">
      <c r="A5" s="37">
        <v>3</v>
      </c>
      <c r="B5" s="26" t="s">
        <v>289</v>
      </c>
      <c r="C5" s="6" t="s">
        <v>290</v>
      </c>
      <c r="D5" s="27"/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63">
        <v>167</v>
      </c>
      <c r="K5" s="63">
        <v>572</v>
      </c>
      <c r="L5" s="63">
        <v>364</v>
      </c>
      <c r="M5" s="63">
        <v>411</v>
      </c>
      <c r="N5" s="63">
        <v>273</v>
      </c>
      <c r="O5" s="63">
        <v>424</v>
      </c>
      <c r="P5" s="63">
        <v>654</v>
      </c>
      <c r="Q5" s="63">
        <v>475</v>
      </c>
      <c r="R5" s="63">
        <v>749</v>
      </c>
      <c r="S5" s="63">
        <v>817</v>
      </c>
      <c r="T5" s="41">
        <f t="shared" si="0"/>
        <v>0</v>
      </c>
      <c r="U5" s="36">
        <f t="shared" si="1"/>
        <v>4906</v>
      </c>
      <c r="W5" s="43">
        <v>2</v>
      </c>
      <c r="X5" s="44">
        <v>2</v>
      </c>
    </row>
    <row r="6" spans="1:24" ht="15.75" thickBot="1">
      <c r="A6" s="37">
        <v>4</v>
      </c>
      <c r="B6" t="s">
        <v>80</v>
      </c>
      <c r="C6" s="6" t="s">
        <v>608</v>
      </c>
      <c r="D6" t="s">
        <v>82</v>
      </c>
      <c r="E6" s="34">
        <v>509.469696969697</v>
      </c>
      <c r="F6" s="34">
        <v>215.18987341772151</v>
      </c>
      <c r="G6" s="34">
        <v>340.0473933649289</v>
      </c>
      <c r="H6" s="34">
        <v>858</v>
      </c>
      <c r="I6" s="34">
        <v>584</v>
      </c>
      <c r="J6" s="34">
        <v>167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703</v>
      </c>
      <c r="Q6" s="34">
        <v>442</v>
      </c>
      <c r="R6" s="34">
        <v>254</v>
      </c>
      <c r="S6" s="34">
        <v>679</v>
      </c>
      <c r="T6" s="28">
        <f t="shared" si="0"/>
        <v>0</v>
      </c>
      <c r="U6" s="36">
        <f t="shared" si="1"/>
        <v>4751.706963752347</v>
      </c>
      <c r="W6" s="43">
        <v>3</v>
      </c>
      <c r="X6" s="44">
        <v>3</v>
      </c>
    </row>
    <row r="7" spans="1:24" ht="15.75" thickBot="1">
      <c r="A7" s="37">
        <v>5</v>
      </c>
      <c r="B7" t="s">
        <v>92</v>
      </c>
      <c r="C7" t="s">
        <v>290</v>
      </c>
      <c r="E7" s="34">
        <v>422.3484848484849</v>
      </c>
      <c r="F7" s="34">
        <v>215.18987341772151</v>
      </c>
      <c r="G7" s="34">
        <v>132.70142180094786</v>
      </c>
      <c r="H7" s="34">
        <v>503</v>
      </c>
      <c r="I7" s="34">
        <v>327</v>
      </c>
      <c r="J7" s="34">
        <v>167</v>
      </c>
      <c r="K7" s="34">
        <v>465</v>
      </c>
      <c r="L7" s="34">
        <v>263</v>
      </c>
      <c r="M7" s="34">
        <v>0</v>
      </c>
      <c r="N7" s="34">
        <v>273</v>
      </c>
      <c r="O7" s="34">
        <v>163</v>
      </c>
      <c r="P7" s="34">
        <v>487</v>
      </c>
      <c r="Q7" s="34">
        <v>583</v>
      </c>
      <c r="R7" s="34">
        <v>514</v>
      </c>
      <c r="S7" s="34">
        <v>453</v>
      </c>
      <c r="T7" s="28">
        <f t="shared" si="0"/>
        <v>462.70142180094786</v>
      </c>
      <c r="U7" s="36">
        <f t="shared" si="1"/>
        <v>4505.538358266206</v>
      </c>
      <c r="W7" s="43">
        <v>4</v>
      </c>
      <c r="X7" s="44">
        <v>4</v>
      </c>
    </row>
    <row r="8" spans="1:24" ht="15.75" customHeight="1" thickBot="1">
      <c r="A8" s="37">
        <v>6</v>
      </c>
      <c r="B8" t="s">
        <v>100</v>
      </c>
      <c r="C8" t="s">
        <v>290</v>
      </c>
      <c r="E8" s="34">
        <v>460.22727272727275</v>
      </c>
      <c r="F8" s="34">
        <v>215.18987341772151</v>
      </c>
      <c r="G8" s="34">
        <v>207.34597156398104</v>
      </c>
      <c r="H8" s="34">
        <v>413</v>
      </c>
      <c r="I8" s="34">
        <v>0</v>
      </c>
      <c r="J8" s="34">
        <v>167</v>
      </c>
      <c r="K8" s="34">
        <v>610</v>
      </c>
      <c r="L8" s="34">
        <v>240</v>
      </c>
      <c r="M8" s="34">
        <v>0</v>
      </c>
      <c r="N8" s="34">
        <v>299</v>
      </c>
      <c r="O8" s="34">
        <v>248</v>
      </c>
      <c r="P8" s="34">
        <v>519</v>
      </c>
      <c r="Q8" s="34">
        <v>224</v>
      </c>
      <c r="R8" s="34">
        <v>707</v>
      </c>
      <c r="S8" s="34">
        <v>508</v>
      </c>
      <c r="T8" s="28">
        <f t="shared" si="0"/>
        <v>374.34597156398104</v>
      </c>
      <c r="U8" s="36">
        <f t="shared" si="1"/>
        <v>4443.417146144994</v>
      </c>
      <c r="W8" s="43">
        <v>5</v>
      </c>
      <c r="X8" s="44">
        <v>4</v>
      </c>
    </row>
    <row r="9" spans="1:24" ht="15.75" thickBot="1">
      <c r="A9" s="37">
        <v>7</v>
      </c>
      <c r="B9" t="s">
        <v>110</v>
      </c>
      <c r="C9" t="s">
        <v>290</v>
      </c>
      <c r="E9" s="34">
        <v>407.1969696969697</v>
      </c>
      <c r="F9" s="34">
        <v>215.18987341772151</v>
      </c>
      <c r="G9" s="34">
        <v>146.91943127962085</v>
      </c>
      <c r="H9" s="34">
        <v>274</v>
      </c>
      <c r="I9" s="34">
        <v>580</v>
      </c>
      <c r="J9" s="34">
        <v>167</v>
      </c>
      <c r="K9" s="34">
        <v>515</v>
      </c>
      <c r="L9" s="34">
        <v>196</v>
      </c>
      <c r="M9" s="34">
        <v>215</v>
      </c>
      <c r="N9" s="34">
        <v>273</v>
      </c>
      <c r="O9" s="34">
        <v>192</v>
      </c>
      <c r="P9" s="34">
        <v>503</v>
      </c>
      <c r="Q9" s="34">
        <v>411</v>
      </c>
      <c r="R9" s="34">
        <v>573</v>
      </c>
      <c r="S9" s="34">
        <v>349</v>
      </c>
      <c r="T9" s="28">
        <f t="shared" si="0"/>
        <v>701.9194312796209</v>
      </c>
      <c r="U9" s="36">
        <f t="shared" si="1"/>
        <v>4315.386843114691</v>
      </c>
      <c r="W9" s="43">
        <v>6</v>
      </c>
      <c r="X9" s="44">
        <v>5</v>
      </c>
    </row>
    <row r="10" spans="1:24" ht="15.75" thickBot="1">
      <c r="A10" s="37">
        <v>8</v>
      </c>
      <c r="B10" t="s">
        <v>121</v>
      </c>
      <c r="C10" s="6" t="s">
        <v>79</v>
      </c>
      <c r="D10" t="s">
        <v>123</v>
      </c>
      <c r="E10" s="34">
        <v>420.45454545454544</v>
      </c>
      <c r="F10" s="34">
        <v>253.16455696202533</v>
      </c>
      <c r="G10" s="34">
        <v>131.5165876777251</v>
      </c>
      <c r="H10" s="34">
        <v>83</v>
      </c>
      <c r="I10" s="34">
        <v>0</v>
      </c>
      <c r="J10" s="34">
        <v>167</v>
      </c>
      <c r="K10" s="34">
        <v>582</v>
      </c>
      <c r="L10" s="34">
        <v>265</v>
      </c>
      <c r="M10" s="34">
        <v>335</v>
      </c>
      <c r="N10" s="34">
        <v>451</v>
      </c>
      <c r="O10" s="34">
        <v>323</v>
      </c>
      <c r="P10" s="34">
        <v>609</v>
      </c>
      <c r="Q10" s="34">
        <v>99</v>
      </c>
      <c r="R10" s="34">
        <v>618</v>
      </c>
      <c r="S10" s="34">
        <v>271</v>
      </c>
      <c r="T10" s="28">
        <f t="shared" si="0"/>
        <v>313.5165876777251</v>
      </c>
      <c r="U10" s="36">
        <f t="shared" si="1"/>
        <v>4294.61910241657</v>
      </c>
      <c r="W10" s="43">
        <v>7</v>
      </c>
      <c r="X10" s="44">
        <v>6</v>
      </c>
    </row>
    <row r="11" spans="1:24" ht="15.75" thickBot="1">
      <c r="A11" s="37">
        <v>9</v>
      </c>
      <c r="B11" t="s">
        <v>105</v>
      </c>
      <c r="C11" t="s">
        <v>608</v>
      </c>
      <c r="D11" t="s">
        <v>107</v>
      </c>
      <c r="E11" s="34">
        <v>416.6666666666667</v>
      </c>
      <c r="F11" s="34">
        <v>215.18987341772151</v>
      </c>
      <c r="G11" s="34">
        <v>94.7867298578199</v>
      </c>
      <c r="H11" s="34">
        <v>344</v>
      </c>
      <c r="I11" s="34">
        <v>0</v>
      </c>
      <c r="J11" s="63">
        <v>0</v>
      </c>
      <c r="K11" s="63">
        <v>0</v>
      </c>
      <c r="L11" s="63">
        <v>0</v>
      </c>
      <c r="M11" s="63">
        <v>0</v>
      </c>
      <c r="N11" s="63">
        <v>273</v>
      </c>
      <c r="O11" s="63">
        <v>287</v>
      </c>
      <c r="P11" s="63">
        <v>591</v>
      </c>
      <c r="Q11" s="63">
        <v>552</v>
      </c>
      <c r="R11" s="63">
        <v>594</v>
      </c>
      <c r="S11" s="63">
        <v>712</v>
      </c>
      <c r="T11" s="28">
        <f t="shared" si="0"/>
        <v>0</v>
      </c>
      <c r="U11" s="36">
        <f t="shared" si="1"/>
        <v>4079.643269942208</v>
      </c>
      <c r="W11" s="43">
        <v>8</v>
      </c>
      <c r="X11" s="44">
        <v>6</v>
      </c>
    </row>
    <row r="12" spans="1:24" ht="15.75" thickBot="1">
      <c r="A12" s="37">
        <v>10</v>
      </c>
      <c r="B12" t="s">
        <v>114</v>
      </c>
      <c r="C12" t="s">
        <v>115</v>
      </c>
      <c r="E12" s="34">
        <v>422.3484848484849</v>
      </c>
      <c r="F12" s="34">
        <v>215.18987341772151</v>
      </c>
      <c r="G12" s="34">
        <v>123.22274881516587</v>
      </c>
      <c r="H12" s="34">
        <v>151</v>
      </c>
      <c r="I12" s="34">
        <v>595</v>
      </c>
      <c r="J12" s="34">
        <v>167</v>
      </c>
      <c r="K12" s="34">
        <v>57</v>
      </c>
      <c r="L12" s="34">
        <v>82</v>
      </c>
      <c r="M12" s="34">
        <v>196</v>
      </c>
      <c r="N12" s="34">
        <v>273</v>
      </c>
      <c r="O12" s="34">
        <v>136</v>
      </c>
      <c r="P12" s="34">
        <v>487</v>
      </c>
      <c r="Q12" s="34">
        <v>572</v>
      </c>
      <c r="R12" s="34">
        <v>490</v>
      </c>
      <c r="S12" s="34">
        <v>225</v>
      </c>
      <c r="T12" s="28">
        <f t="shared" si="0"/>
        <v>398.22274881516586</v>
      </c>
      <c r="U12" s="36">
        <f t="shared" si="1"/>
        <v>3793.538358266207</v>
      </c>
      <c r="W12" s="43">
        <v>9</v>
      </c>
      <c r="X12" s="44">
        <v>7</v>
      </c>
    </row>
    <row r="13" spans="1:24" ht="15.75" thickBot="1">
      <c r="A13" s="37">
        <v>11</v>
      </c>
      <c r="B13" t="s">
        <v>171</v>
      </c>
      <c r="C13" s="6" t="s">
        <v>397</v>
      </c>
      <c r="E13" s="34">
        <v>471.59090909090907</v>
      </c>
      <c r="F13" s="34">
        <v>0</v>
      </c>
      <c r="G13" s="34">
        <v>0</v>
      </c>
      <c r="H13" s="34">
        <v>0</v>
      </c>
      <c r="I13" s="34">
        <v>319</v>
      </c>
      <c r="J13" s="34">
        <v>167</v>
      </c>
      <c r="K13" s="63">
        <v>0</v>
      </c>
      <c r="L13" s="63">
        <v>0</v>
      </c>
      <c r="M13" s="63">
        <v>0</v>
      </c>
      <c r="N13" s="63">
        <v>273</v>
      </c>
      <c r="O13" s="63">
        <v>325</v>
      </c>
      <c r="P13" s="63">
        <v>461</v>
      </c>
      <c r="Q13" s="63">
        <v>218</v>
      </c>
      <c r="R13" s="63">
        <v>891</v>
      </c>
      <c r="S13" s="63">
        <v>647</v>
      </c>
      <c r="T13" s="28">
        <f t="shared" si="0"/>
        <v>0</v>
      </c>
      <c r="U13" s="36">
        <f t="shared" si="1"/>
        <v>3772.590909090909</v>
      </c>
      <c r="W13" s="43">
        <v>10</v>
      </c>
      <c r="X13" s="44">
        <v>8</v>
      </c>
    </row>
    <row r="14" spans="1:24" ht="15.75" thickBot="1">
      <c r="A14" s="37">
        <v>12</v>
      </c>
      <c r="B14" t="s">
        <v>173</v>
      </c>
      <c r="C14" t="s">
        <v>89</v>
      </c>
      <c r="E14" s="34">
        <v>424.24242424242425</v>
      </c>
      <c r="F14" s="34">
        <v>0</v>
      </c>
      <c r="G14" s="34">
        <v>0</v>
      </c>
      <c r="H14" s="34">
        <v>0</v>
      </c>
      <c r="I14" s="34">
        <v>574</v>
      </c>
      <c r="J14" s="63">
        <v>0</v>
      </c>
      <c r="K14" s="63">
        <v>0</v>
      </c>
      <c r="L14" s="63">
        <v>0</v>
      </c>
      <c r="M14" s="34">
        <v>0</v>
      </c>
      <c r="N14" s="34">
        <v>0</v>
      </c>
      <c r="O14" s="34">
        <v>0</v>
      </c>
      <c r="P14" s="63">
        <v>599</v>
      </c>
      <c r="Q14" s="63">
        <v>641</v>
      </c>
      <c r="R14" s="63">
        <v>372</v>
      </c>
      <c r="S14" s="63">
        <v>564</v>
      </c>
      <c r="T14" s="28">
        <f t="shared" si="0"/>
        <v>0</v>
      </c>
      <c r="U14" s="36">
        <f t="shared" si="1"/>
        <v>3174.242424242424</v>
      </c>
      <c r="W14" s="43">
        <v>11</v>
      </c>
      <c r="X14" s="44">
        <v>8</v>
      </c>
    </row>
    <row r="15" spans="1:24" ht="15.75" thickBot="1">
      <c r="A15" s="37">
        <v>13</v>
      </c>
      <c r="B15" t="s">
        <v>156</v>
      </c>
      <c r="C15" t="s">
        <v>84</v>
      </c>
      <c r="E15" s="34">
        <v>380.6818181818182</v>
      </c>
      <c r="F15" s="34">
        <v>316.45569620253167</v>
      </c>
      <c r="G15" s="34">
        <v>0</v>
      </c>
      <c r="H15" s="34">
        <v>0</v>
      </c>
      <c r="I15" s="34">
        <v>578</v>
      </c>
      <c r="J15" s="34">
        <v>167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485</v>
      </c>
      <c r="Q15" s="34">
        <v>471</v>
      </c>
      <c r="R15" s="34">
        <v>486</v>
      </c>
      <c r="S15" s="34">
        <v>193</v>
      </c>
      <c r="T15" s="28">
        <f t="shared" si="0"/>
        <v>0</v>
      </c>
      <c r="U15" s="36">
        <f t="shared" si="1"/>
        <v>3077.1375143843497</v>
      </c>
      <c r="W15" s="43">
        <v>12</v>
      </c>
      <c r="X15" s="44">
        <v>9</v>
      </c>
    </row>
    <row r="16" spans="1:24" ht="15.75" thickBot="1">
      <c r="A16" s="37">
        <v>14</v>
      </c>
      <c r="B16" t="s">
        <v>140</v>
      </c>
      <c r="C16" t="s">
        <v>141</v>
      </c>
      <c r="D16" t="s">
        <v>142</v>
      </c>
      <c r="E16" s="34">
        <v>420.45454545454544</v>
      </c>
      <c r="F16" s="34">
        <v>215.18987341772151</v>
      </c>
      <c r="G16" s="34">
        <v>149.28909952606634</v>
      </c>
      <c r="H16" s="34">
        <v>0</v>
      </c>
      <c r="I16" s="34">
        <v>580</v>
      </c>
      <c r="J16" s="34">
        <v>167</v>
      </c>
      <c r="K16" s="34">
        <v>74</v>
      </c>
      <c r="L16" s="34">
        <v>82</v>
      </c>
      <c r="M16" s="34">
        <v>0</v>
      </c>
      <c r="N16" s="34">
        <v>0</v>
      </c>
      <c r="O16" s="34">
        <v>0</v>
      </c>
      <c r="P16" s="34">
        <v>408</v>
      </c>
      <c r="Q16" s="34">
        <v>257</v>
      </c>
      <c r="R16" s="34">
        <v>389</v>
      </c>
      <c r="S16" s="34">
        <v>193</v>
      </c>
      <c r="T16" s="28">
        <f t="shared" si="0"/>
        <v>0</v>
      </c>
      <c r="U16" s="36">
        <f t="shared" si="1"/>
        <v>2934.933518398333</v>
      </c>
      <c r="W16" s="43">
        <v>13</v>
      </c>
      <c r="X16" s="44">
        <v>10</v>
      </c>
    </row>
    <row r="17" spans="1:24" ht="15.75" thickBot="1">
      <c r="A17" s="37">
        <v>15</v>
      </c>
      <c r="B17" s="26" t="s">
        <v>235</v>
      </c>
      <c r="C17" t="s">
        <v>109</v>
      </c>
      <c r="D17" s="27"/>
      <c r="E17" s="34">
        <v>0</v>
      </c>
      <c r="F17" s="34">
        <v>0</v>
      </c>
      <c r="G17" s="34">
        <v>0</v>
      </c>
      <c r="H17" s="34">
        <v>0</v>
      </c>
      <c r="I17" s="63">
        <v>228</v>
      </c>
      <c r="J17" s="63">
        <v>225</v>
      </c>
      <c r="K17" s="63">
        <v>0</v>
      </c>
      <c r="L17" s="63">
        <v>0</v>
      </c>
      <c r="M17" s="63">
        <v>196</v>
      </c>
      <c r="N17" s="63">
        <v>273</v>
      </c>
      <c r="O17" s="63">
        <v>152</v>
      </c>
      <c r="P17" s="63">
        <v>205</v>
      </c>
      <c r="Q17" s="63">
        <v>698</v>
      </c>
      <c r="R17" s="63">
        <v>383</v>
      </c>
      <c r="S17" s="63">
        <v>513</v>
      </c>
      <c r="T17" s="29">
        <f t="shared" si="0"/>
        <v>0</v>
      </c>
      <c r="U17" s="36">
        <f t="shared" si="1"/>
        <v>2873</v>
      </c>
      <c r="W17" s="43">
        <v>14</v>
      </c>
      <c r="X17" s="44">
        <v>10</v>
      </c>
    </row>
    <row r="18" spans="1:24" ht="15.75" thickBot="1">
      <c r="A18" s="37">
        <v>16</v>
      </c>
      <c r="B18" s="26" t="s">
        <v>236</v>
      </c>
      <c r="C18" s="6" t="s">
        <v>237</v>
      </c>
      <c r="D18" s="27"/>
      <c r="E18" s="34">
        <v>0</v>
      </c>
      <c r="F18" s="34">
        <v>0</v>
      </c>
      <c r="G18" s="34">
        <v>0</v>
      </c>
      <c r="H18" s="34">
        <v>0</v>
      </c>
      <c r="I18" s="63">
        <v>160</v>
      </c>
      <c r="J18" s="63">
        <v>171</v>
      </c>
      <c r="K18" s="63">
        <v>422</v>
      </c>
      <c r="L18" s="63">
        <v>91</v>
      </c>
      <c r="M18" s="63"/>
      <c r="N18" s="63"/>
      <c r="O18" s="63"/>
      <c r="P18" s="63">
        <v>509</v>
      </c>
      <c r="Q18" s="63">
        <v>456</v>
      </c>
      <c r="R18" s="63">
        <v>236</v>
      </c>
      <c r="S18" s="63">
        <v>227</v>
      </c>
      <c r="T18" s="29">
        <f t="shared" si="0"/>
        <v>0</v>
      </c>
      <c r="U18" s="36">
        <f t="shared" si="1"/>
        <v>2272</v>
      </c>
      <c r="W18" s="43">
        <v>15</v>
      </c>
      <c r="X18" s="44">
        <v>11</v>
      </c>
    </row>
    <row r="19" spans="1:24" ht="15.75" thickBot="1">
      <c r="A19" s="37">
        <v>17</v>
      </c>
      <c r="B19" t="s">
        <v>174</v>
      </c>
      <c r="C19" t="s">
        <v>87</v>
      </c>
      <c r="E19" s="34">
        <v>164.77272727272728</v>
      </c>
      <c r="F19" s="34">
        <v>0</v>
      </c>
      <c r="G19" s="34">
        <v>0</v>
      </c>
      <c r="H19" s="34">
        <v>0</v>
      </c>
      <c r="I19" s="34">
        <v>502</v>
      </c>
      <c r="J19" s="34">
        <v>0</v>
      </c>
      <c r="K19" s="34">
        <v>292</v>
      </c>
      <c r="L19" s="34">
        <v>83</v>
      </c>
      <c r="M19" s="34">
        <v>0</v>
      </c>
      <c r="N19" s="34">
        <v>273</v>
      </c>
      <c r="O19" s="34">
        <v>139</v>
      </c>
      <c r="P19" s="34">
        <v>193</v>
      </c>
      <c r="Q19" s="34">
        <v>210</v>
      </c>
      <c r="R19" s="34">
        <v>216</v>
      </c>
      <c r="S19" s="34">
        <v>193</v>
      </c>
      <c r="T19" s="28">
        <f t="shared" si="0"/>
        <v>0</v>
      </c>
      <c r="U19" s="36">
        <f t="shared" si="1"/>
        <v>2265.772727272727</v>
      </c>
      <c r="W19" s="43" t="s">
        <v>512</v>
      </c>
      <c r="X19" s="44">
        <v>12</v>
      </c>
    </row>
    <row r="20" spans="1:21" ht="15">
      <c r="A20" s="37">
        <v>18</v>
      </c>
      <c r="B20" t="s">
        <v>94</v>
      </c>
      <c r="C20" t="s">
        <v>95</v>
      </c>
      <c r="D20" t="s">
        <v>96</v>
      </c>
      <c r="E20" s="34">
        <v>431.8181818181818</v>
      </c>
      <c r="F20" s="34">
        <v>284.8101265822785</v>
      </c>
      <c r="G20" s="34">
        <v>174.17061611374407</v>
      </c>
      <c r="H20" s="34">
        <v>491</v>
      </c>
      <c r="I20" s="34">
        <v>582</v>
      </c>
      <c r="J20" s="34">
        <v>167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28">
        <f t="shared" si="0"/>
        <v>0</v>
      </c>
      <c r="U20" s="36">
        <f t="shared" si="1"/>
        <v>2130.7989245142044</v>
      </c>
    </row>
    <row r="21" spans="1:21" ht="15">
      <c r="A21" s="37">
        <v>19</v>
      </c>
      <c r="B21" t="s">
        <v>108</v>
      </c>
      <c r="C21" t="s">
        <v>87</v>
      </c>
      <c r="D21" t="s">
        <v>96</v>
      </c>
      <c r="E21" s="34">
        <v>422.3484848484849</v>
      </c>
      <c r="F21" s="34">
        <v>335.44303797468353</v>
      </c>
      <c r="G21" s="34">
        <v>145.7345971563981</v>
      </c>
      <c r="H21" s="34">
        <v>336</v>
      </c>
      <c r="I21" s="34">
        <v>578</v>
      </c>
      <c r="J21" s="34">
        <v>167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28">
        <f t="shared" si="0"/>
        <v>0</v>
      </c>
      <c r="U21" s="36">
        <f t="shared" si="1"/>
        <v>1984.5261199795664</v>
      </c>
    </row>
    <row r="22" spans="1:21" ht="15">
      <c r="A22" s="37">
        <v>20</v>
      </c>
      <c r="B22" s="26" t="s">
        <v>300</v>
      </c>
      <c r="C22" s="6" t="s">
        <v>234</v>
      </c>
      <c r="D22" s="27"/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63">
        <v>167</v>
      </c>
      <c r="K22" s="63">
        <v>220</v>
      </c>
      <c r="L22" s="63">
        <v>161</v>
      </c>
      <c r="M22" s="63">
        <v>0</v>
      </c>
      <c r="N22" s="63">
        <v>273</v>
      </c>
      <c r="O22" s="34">
        <v>0</v>
      </c>
      <c r="P22" s="63">
        <v>112</v>
      </c>
      <c r="Q22" s="63">
        <v>339</v>
      </c>
      <c r="R22" s="63">
        <v>147</v>
      </c>
      <c r="S22" s="63">
        <v>193</v>
      </c>
      <c r="T22" s="41">
        <f t="shared" si="0"/>
        <v>0</v>
      </c>
      <c r="U22" s="36">
        <f t="shared" si="1"/>
        <v>1612</v>
      </c>
    </row>
    <row r="23" spans="1:21" ht="15">
      <c r="A23" s="37">
        <v>21</v>
      </c>
      <c r="B23" t="s">
        <v>666</v>
      </c>
      <c r="C23" t="s">
        <v>115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486</v>
      </c>
      <c r="Q23" s="34">
        <v>119</v>
      </c>
      <c r="R23" s="34">
        <v>590</v>
      </c>
      <c r="S23" s="34">
        <v>392</v>
      </c>
      <c r="T23" s="28">
        <f t="shared" si="0"/>
        <v>0</v>
      </c>
      <c r="U23" s="57">
        <f t="shared" si="1"/>
        <v>1587</v>
      </c>
    </row>
    <row r="24" spans="1:21" ht="15">
      <c r="A24" s="37">
        <v>22</v>
      </c>
      <c r="B24" t="s">
        <v>667</v>
      </c>
      <c r="C24" s="6" t="s">
        <v>280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0">
        <v>235</v>
      </c>
      <c r="Q24" s="30">
        <v>611</v>
      </c>
      <c r="R24" s="30">
        <v>308</v>
      </c>
      <c r="S24" s="30">
        <v>338</v>
      </c>
      <c r="T24" s="28">
        <f t="shared" si="0"/>
        <v>0</v>
      </c>
      <c r="U24" s="57">
        <f t="shared" si="1"/>
        <v>1492</v>
      </c>
    </row>
    <row r="25" spans="1:21" ht="15">
      <c r="A25" s="37">
        <v>23</v>
      </c>
      <c r="B25" s="26" t="s">
        <v>297</v>
      </c>
      <c r="C25" s="6" t="s">
        <v>79</v>
      </c>
      <c r="D25" s="27"/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40">
        <v>167</v>
      </c>
      <c r="K25" s="40">
        <v>323</v>
      </c>
      <c r="L25" s="40">
        <v>265</v>
      </c>
      <c r="M25" s="34">
        <v>0</v>
      </c>
      <c r="N25" s="34">
        <v>0</v>
      </c>
      <c r="O25" s="34">
        <v>0</v>
      </c>
      <c r="P25" s="40">
        <v>112</v>
      </c>
      <c r="Q25" s="40">
        <v>344</v>
      </c>
      <c r="R25" s="40">
        <v>51</v>
      </c>
      <c r="S25" s="40">
        <v>193</v>
      </c>
      <c r="T25" s="41">
        <f t="shared" si="0"/>
        <v>0</v>
      </c>
      <c r="U25" s="36">
        <f t="shared" si="1"/>
        <v>1455</v>
      </c>
    </row>
    <row r="26" spans="1:24" ht="15">
      <c r="A26" s="37">
        <v>24</v>
      </c>
      <c r="B26" t="s">
        <v>544</v>
      </c>
      <c r="C26" s="52" t="s">
        <v>545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0">
        <v>273</v>
      </c>
      <c r="O26" s="30">
        <v>136</v>
      </c>
      <c r="P26" s="30">
        <v>488</v>
      </c>
      <c r="Q26" s="30">
        <v>103</v>
      </c>
      <c r="R26" s="30">
        <v>156</v>
      </c>
      <c r="S26" s="30">
        <v>193</v>
      </c>
      <c r="T26" s="28">
        <f t="shared" si="0"/>
        <v>0</v>
      </c>
      <c r="U26" s="36">
        <f t="shared" si="1"/>
        <v>1349</v>
      </c>
      <c r="X26" t="s">
        <v>633</v>
      </c>
    </row>
    <row r="27" spans="1:21" ht="15">
      <c r="A27" s="37">
        <v>25</v>
      </c>
      <c r="B27" t="s">
        <v>682</v>
      </c>
      <c r="C27" s="52" t="s">
        <v>299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0">
        <v>486</v>
      </c>
      <c r="Q27" s="30">
        <v>262</v>
      </c>
      <c r="R27" s="30">
        <v>372</v>
      </c>
      <c r="S27" s="30">
        <v>193</v>
      </c>
      <c r="T27" s="28">
        <f t="shared" si="0"/>
        <v>0</v>
      </c>
      <c r="U27" s="57">
        <f t="shared" si="1"/>
        <v>1313</v>
      </c>
    </row>
    <row r="28" spans="1:21" ht="15">
      <c r="A28" s="37">
        <v>26</v>
      </c>
      <c r="B28" s="26" t="s">
        <v>284</v>
      </c>
      <c r="C28" s="6" t="s">
        <v>285</v>
      </c>
      <c r="D28" s="27"/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40">
        <v>167</v>
      </c>
      <c r="K28" s="31">
        <v>0</v>
      </c>
      <c r="L28" s="31">
        <v>0</v>
      </c>
      <c r="M28" s="34">
        <v>0</v>
      </c>
      <c r="N28" s="34">
        <v>0</v>
      </c>
      <c r="O28" s="34">
        <v>0</v>
      </c>
      <c r="P28" s="31">
        <v>380</v>
      </c>
      <c r="Q28" s="31">
        <v>283</v>
      </c>
      <c r="R28" s="31">
        <v>278</v>
      </c>
      <c r="S28" s="31">
        <v>193</v>
      </c>
      <c r="T28" s="41">
        <f t="shared" si="0"/>
        <v>0</v>
      </c>
      <c r="U28" s="36">
        <f t="shared" si="1"/>
        <v>1301</v>
      </c>
    </row>
    <row r="29" spans="1:21" ht="15">
      <c r="A29" s="37">
        <v>27</v>
      </c>
      <c r="B29" s="52" t="s">
        <v>670</v>
      </c>
      <c r="C29" s="52" t="s">
        <v>671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0">
        <v>407</v>
      </c>
      <c r="Q29" s="30">
        <v>281</v>
      </c>
      <c r="R29" s="30">
        <v>381</v>
      </c>
      <c r="S29" s="30">
        <v>193</v>
      </c>
      <c r="T29" s="28">
        <f t="shared" si="0"/>
        <v>0</v>
      </c>
      <c r="U29" s="57">
        <f t="shared" si="1"/>
        <v>1262</v>
      </c>
    </row>
    <row r="30" spans="1:21" ht="15">
      <c r="A30" s="37">
        <v>28</v>
      </c>
      <c r="B30" s="52" t="s">
        <v>673</v>
      </c>
      <c r="C30" s="6" t="s">
        <v>79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0">
        <v>392</v>
      </c>
      <c r="Q30" s="30">
        <v>99</v>
      </c>
      <c r="R30" s="30">
        <v>445</v>
      </c>
      <c r="S30" s="30">
        <v>287</v>
      </c>
      <c r="T30" s="28">
        <f t="shared" si="0"/>
        <v>0</v>
      </c>
      <c r="U30" s="57">
        <f t="shared" si="1"/>
        <v>1223</v>
      </c>
    </row>
    <row r="31" spans="1:21" ht="15">
      <c r="A31" s="37">
        <v>29</v>
      </c>
      <c r="B31" t="s">
        <v>542</v>
      </c>
      <c r="C31" s="6" t="s">
        <v>87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0">
        <v>273</v>
      </c>
      <c r="O31" s="30"/>
      <c r="P31" s="30">
        <v>210</v>
      </c>
      <c r="Q31" s="30">
        <v>358</v>
      </c>
      <c r="R31" s="30">
        <v>142</v>
      </c>
      <c r="S31" s="30">
        <v>218</v>
      </c>
      <c r="T31" s="28">
        <f t="shared" si="0"/>
        <v>0</v>
      </c>
      <c r="U31" s="36">
        <f t="shared" si="1"/>
        <v>1201</v>
      </c>
    </row>
    <row r="32" spans="1:21" ht="15">
      <c r="A32" s="37">
        <v>30</v>
      </c>
      <c r="B32" t="s">
        <v>102</v>
      </c>
      <c r="C32" t="s">
        <v>103</v>
      </c>
      <c r="D32" t="s">
        <v>104</v>
      </c>
      <c r="E32" s="30">
        <v>422.3484848484849</v>
      </c>
      <c r="F32" s="30">
        <v>259.49367088607596</v>
      </c>
      <c r="G32" s="30">
        <v>0</v>
      </c>
      <c r="H32" s="30">
        <v>412</v>
      </c>
      <c r="I32" s="30">
        <v>0</v>
      </c>
      <c r="J32" s="31">
        <v>0</v>
      </c>
      <c r="K32" s="31">
        <v>0</v>
      </c>
      <c r="L32" s="31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28">
        <f t="shared" si="0"/>
        <v>0</v>
      </c>
      <c r="U32" s="36">
        <f t="shared" si="1"/>
        <v>1093.842155734561</v>
      </c>
    </row>
    <row r="33" spans="1:21" ht="15">
      <c r="A33" s="37">
        <v>31</v>
      </c>
      <c r="B33" s="26" t="s">
        <v>468</v>
      </c>
      <c r="C33" s="6" t="s">
        <v>431</v>
      </c>
      <c r="D33" s="27"/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40">
        <v>187</v>
      </c>
      <c r="L33" s="31">
        <v>0</v>
      </c>
      <c r="M33" s="31">
        <v>0</v>
      </c>
      <c r="N33" s="31">
        <v>273</v>
      </c>
      <c r="O33" s="31"/>
      <c r="P33" s="31">
        <v>112</v>
      </c>
      <c r="Q33" s="31">
        <v>99</v>
      </c>
      <c r="R33" s="31">
        <v>219</v>
      </c>
      <c r="S33" s="31">
        <v>193</v>
      </c>
      <c r="T33" s="41">
        <f t="shared" si="0"/>
        <v>0</v>
      </c>
      <c r="U33" s="36">
        <f t="shared" si="1"/>
        <v>1083</v>
      </c>
    </row>
    <row r="34" spans="1:21" ht="15">
      <c r="A34" s="37">
        <v>32</v>
      </c>
      <c r="B34" s="52" t="s">
        <v>674</v>
      </c>
      <c r="C34" t="s">
        <v>141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0">
        <v>387</v>
      </c>
      <c r="Q34" s="30">
        <v>99</v>
      </c>
      <c r="R34" s="30">
        <v>112</v>
      </c>
      <c r="S34" s="30">
        <v>388</v>
      </c>
      <c r="T34" s="28">
        <f t="shared" si="0"/>
        <v>0</v>
      </c>
      <c r="U34" s="57">
        <f t="shared" si="1"/>
        <v>986</v>
      </c>
    </row>
    <row r="35" spans="1:21" ht="15">
      <c r="A35" s="37">
        <v>33</v>
      </c>
      <c r="B35" s="26" t="s">
        <v>288</v>
      </c>
      <c r="C35" s="6" t="s">
        <v>280</v>
      </c>
      <c r="D35" s="27"/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40">
        <v>167</v>
      </c>
      <c r="K35" s="31">
        <v>0</v>
      </c>
      <c r="L35" s="31">
        <v>0</v>
      </c>
      <c r="M35" s="34">
        <v>0</v>
      </c>
      <c r="N35" s="34">
        <v>0</v>
      </c>
      <c r="O35" s="34">
        <v>0</v>
      </c>
      <c r="P35" s="31">
        <v>258</v>
      </c>
      <c r="Q35" s="31">
        <v>99</v>
      </c>
      <c r="R35" s="31">
        <v>218</v>
      </c>
      <c r="S35" s="31">
        <v>193</v>
      </c>
      <c r="T35" s="41">
        <f aca="true" t="shared" si="2" ref="T35:T53">SMALL(E35:S35,1)+SMALL(E35:S35,2)+SMALL(E35:S35,3)+SMALL(E35:S35,4)</f>
        <v>0</v>
      </c>
      <c r="U35" s="36">
        <f aca="true" t="shared" si="3" ref="U35:U53">SUM(E35:S35)-T35</f>
        <v>935</v>
      </c>
    </row>
    <row r="36" spans="1:21" ht="15">
      <c r="A36" s="37">
        <v>34</v>
      </c>
      <c r="B36" t="s">
        <v>116</v>
      </c>
      <c r="C36" t="s">
        <v>84</v>
      </c>
      <c r="D36" t="s">
        <v>117</v>
      </c>
      <c r="E36" s="30">
        <v>333.3333333333333</v>
      </c>
      <c r="F36" s="30">
        <v>284.8101265822785</v>
      </c>
      <c r="G36" s="30">
        <v>0</v>
      </c>
      <c r="H36" s="30">
        <v>90</v>
      </c>
      <c r="I36" s="30">
        <v>169</v>
      </c>
      <c r="J36" s="30">
        <v>0</v>
      </c>
      <c r="K36" s="31">
        <v>0</v>
      </c>
      <c r="L36" s="31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28">
        <f t="shared" si="2"/>
        <v>0</v>
      </c>
      <c r="U36" s="36">
        <f t="shared" si="3"/>
        <v>877.1434599156119</v>
      </c>
    </row>
    <row r="37" spans="1:21" ht="15">
      <c r="A37" s="37">
        <v>35</v>
      </c>
      <c r="B37" t="s">
        <v>678</v>
      </c>
      <c r="C37" t="s">
        <v>679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0">
        <v>112</v>
      </c>
      <c r="Q37" s="30">
        <v>223</v>
      </c>
      <c r="R37" s="30">
        <v>147</v>
      </c>
      <c r="S37" s="30">
        <v>221</v>
      </c>
      <c r="T37" s="28">
        <f t="shared" si="2"/>
        <v>0</v>
      </c>
      <c r="U37" s="57">
        <f t="shared" si="3"/>
        <v>703</v>
      </c>
    </row>
    <row r="38" spans="1:21" ht="15">
      <c r="A38" s="37">
        <v>36</v>
      </c>
      <c r="B38" t="s">
        <v>157</v>
      </c>
      <c r="C38" t="s">
        <v>158</v>
      </c>
      <c r="E38" s="30">
        <v>407.1969696969697</v>
      </c>
      <c r="F38" s="30">
        <v>278.4810126582278</v>
      </c>
      <c r="G38" s="30">
        <v>0</v>
      </c>
      <c r="H38" s="30">
        <v>0</v>
      </c>
      <c r="I38" s="30">
        <v>0</v>
      </c>
      <c r="J38" s="31">
        <v>0</v>
      </c>
      <c r="K38" s="31">
        <v>0</v>
      </c>
      <c r="L38" s="31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28">
        <f t="shared" si="2"/>
        <v>0</v>
      </c>
      <c r="U38" s="36">
        <f t="shared" si="3"/>
        <v>685.6779823551975</v>
      </c>
    </row>
    <row r="39" spans="1:21" ht="15">
      <c r="A39" s="37">
        <v>37</v>
      </c>
      <c r="B39" s="27" t="s">
        <v>409</v>
      </c>
      <c r="C39" s="6" t="s">
        <v>109</v>
      </c>
      <c r="D39" s="27"/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40">
        <v>591</v>
      </c>
      <c r="L39" s="40">
        <v>85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41">
        <f t="shared" si="2"/>
        <v>0</v>
      </c>
      <c r="U39" s="36">
        <f t="shared" si="3"/>
        <v>676</v>
      </c>
    </row>
    <row r="40" spans="1:21" ht="15">
      <c r="A40" s="37">
        <v>38</v>
      </c>
      <c r="B40" t="s">
        <v>489</v>
      </c>
      <c r="C40" s="26" t="s">
        <v>185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0">
        <v>164</v>
      </c>
      <c r="Q40" s="30">
        <v>99</v>
      </c>
      <c r="R40" s="30">
        <v>167</v>
      </c>
      <c r="S40" s="30">
        <v>193</v>
      </c>
      <c r="T40" s="28">
        <f t="shared" si="2"/>
        <v>0</v>
      </c>
      <c r="U40" s="57">
        <f t="shared" si="3"/>
        <v>623</v>
      </c>
    </row>
    <row r="41" spans="1:21" ht="15">
      <c r="A41" s="37">
        <v>39</v>
      </c>
      <c r="B41" s="26" t="s">
        <v>423</v>
      </c>
      <c r="C41" s="26" t="s">
        <v>185</v>
      </c>
      <c r="D41" s="27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40">
        <v>399</v>
      </c>
      <c r="L41" s="40">
        <v>218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41">
        <f t="shared" si="2"/>
        <v>0</v>
      </c>
      <c r="U41" s="36">
        <f t="shared" si="3"/>
        <v>617</v>
      </c>
    </row>
    <row r="42" spans="1:21" ht="15">
      <c r="A42" s="37">
        <v>40</v>
      </c>
      <c r="B42" t="s">
        <v>541</v>
      </c>
      <c r="C42" t="s">
        <v>84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55">
        <v>196</v>
      </c>
      <c r="N42" s="55">
        <v>277</v>
      </c>
      <c r="O42" s="55">
        <v>136</v>
      </c>
      <c r="P42" s="34">
        <v>0</v>
      </c>
      <c r="Q42" s="34">
        <v>0</v>
      </c>
      <c r="R42" s="34">
        <v>0</v>
      </c>
      <c r="S42" s="34">
        <v>0</v>
      </c>
      <c r="T42" s="56">
        <f t="shared" si="2"/>
        <v>0</v>
      </c>
      <c r="U42" s="36">
        <f t="shared" si="3"/>
        <v>609</v>
      </c>
    </row>
    <row r="43" spans="1:21" ht="15">
      <c r="A43" s="37">
        <v>41</v>
      </c>
      <c r="B43" t="s">
        <v>118</v>
      </c>
      <c r="C43" t="s">
        <v>119</v>
      </c>
      <c r="D43" t="s">
        <v>120</v>
      </c>
      <c r="E43" s="30">
        <v>0</v>
      </c>
      <c r="F43" s="30">
        <v>215</v>
      </c>
      <c r="G43" s="30">
        <v>127.96208530805687</v>
      </c>
      <c r="H43" s="30">
        <v>84</v>
      </c>
      <c r="I43" s="30">
        <v>173</v>
      </c>
      <c r="J43" s="31">
        <v>0</v>
      </c>
      <c r="K43" s="31">
        <v>0</v>
      </c>
      <c r="L43" s="31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28">
        <f t="shared" si="2"/>
        <v>0</v>
      </c>
      <c r="U43" s="36">
        <f t="shared" si="3"/>
        <v>599.9620853080569</v>
      </c>
    </row>
    <row r="44" spans="1:21" ht="15">
      <c r="A44" s="37">
        <v>42</v>
      </c>
      <c r="B44" s="27" t="s">
        <v>467</v>
      </c>
      <c r="C44" s="6" t="s">
        <v>420</v>
      </c>
      <c r="D44" s="27"/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40">
        <v>461</v>
      </c>
      <c r="L44" s="40">
        <v>82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41">
        <f t="shared" si="2"/>
        <v>0</v>
      </c>
      <c r="U44" s="36">
        <f t="shared" si="3"/>
        <v>543</v>
      </c>
    </row>
    <row r="45" spans="1:21" ht="15">
      <c r="A45" s="37">
        <v>43</v>
      </c>
      <c r="B45" s="26" t="s">
        <v>286</v>
      </c>
      <c r="C45" s="6" t="s">
        <v>109</v>
      </c>
      <c r="D45" s="27"/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40">
        <v>167</v>
      </c>
      <c r="K45" s="40">
        <v>229</v>
      </c>
      <c r="L45" s="40">
        <v>114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41">
        <f t="shared" si="2"/>
        <v>0</v>
      </c>
      <c r="U45" s="36">
        <f t="shared" si="3"/>
        <v>510</v>
      </c>
    </row>
    <row r="46" spans="1:21" ht="15">
      <c r="A46" s="37">
        <v>44</v>
      </c>
      <c r="B46" t="s">
        <v>495</v>
      </c>
      <c r="C46" s="6" t="s">
        <v>109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0">
        <v>273</v>
      </c>
      <c r="O46" s="30">
        <v>136</v>
      </c>
      <c r="P46" s="34">
        <v>0</v>
      </c>
      <c r="Q46" s="34">
        <v>0</v>
      </c>
      <c r="R46" s="34">
        <v>0</v>
      </c>
      <c r="S46" s="34">
        <v>0</v>
      </c>
      <c r="T46" s="28">
        <f t="shared" si="2"/>
        <v>0</v>
      </c>
      <c r="U46" s="36">
        <f t="shared" si="3"/>
        <v>409</v>
      </c>
    </row>
    <row r="47" spans="1:21" ht="15">
      <c r="A47" s="37">
        <v>45</v>
      </c>
      <c r="B47" t="s">
        <v>547</v>
      </c>
      <c r="C47" s="6" t="s">
        <v>109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0">
        <v>273</v>
      </c>
      <c r="O47" s="30">
        <v>136</v>
      </c>
      <c r="P47" s="34">
        <v>0</v>
      </c>
      <c r="Q47" s="34">
        <v>0</v>
      </c>
      <c r="R47" s="34">
        <v>0</v>
      </c>
      <c r="S47" s="34">
        <v>0</v>
      </c>
      <c r="T47" s="28">
        <f t="shared" si="2"/>
        <v>0</v>
      </c>
      <c r="U47" s="36">
        <f t="shared" si="3"/>
        <v>409</v>
      </c>
    </row>
    <row r="48" spans="1:21" ht="15">
      <c r="A48" s="37">
        <v>46</v>
      </c>
      <c r="B48" s="26" t="s">
        <v>233</v>
      </c>
      <c r="C48" s="6" t="s">
        <v>234</v>
      </c>
      <c r="D48" s="27"/>
      <c r="E48" s="30">
        <v>0</v>
      </c>
      <c r="F48" s="30">
        <v>0</v>
      </c>
      <c r="G48" s="30">
        <v>0</v>
      </c>
      <c r="H48" s="30">
        <v>0</v>
      </c>
      <c r="I48" s="30">
        <v>319</v>
      </c>
      <c r="J48" s="31">
        <v>0</v>
      </c>
      <c r="K48" s="31">
        <v>0</v>
      </c>
      <c r="L48" s="31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28">
        <f t="shared" si="2"/>
        <v>0</v>
      </c>
      <c r="U48" s="36">
        <f t="shared" si="3"/>
        <v>319</v>
      </c>
    </row>
    <row r="49" spans="1:21" ht="15">
      <c r="A49" s="37">
        <v>47</v>
      </c>
      <c r="B49" t="s">
        <v>568</v>
      </c>
      <c r="C49" s="52" t="s">
        <v>610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0">
        <v>273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28">
        <f t="shared" si="2"/>
        <v>0</v>
      </c>
      <c r="U49" s="36">
        <f t="shared" si="3"/>
        <v>273</v>
      </c>
    </row>
    <row r="50" spans="1:21" ht="15">
      <c r="A50" s="37">
        <v>48</v>
      </c>
      <c r="B50" t="s">
        <v>563</v>
      </c>
      <c r="C50" s="52" t="s">
        <v>106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0">
        <v>273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28">
        <f t="shared" si="2"/>
        <v>0</v>
      </c>
      <c r="U50" s="36">
        <f t="shared" si="3"/>
        <v>273</v>
      </c>
    </row>
    <row r="51" spans="1:21" ht="15">
      <c r="A51" s="37">
        <v>49</v>
      </c>
      <c r="B51" t="s">
        <v>567</v>
      </c>
      <c r="C51" s="52" t="s">
        <v>611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0">
        <v>273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28">
        <f t="shared" si="2"/>
        <v>0</v>
      </c>
      <c r="U51" s="36">
        <f t="shared" si="3"/>
        <v>273</v>
      </c>
    </row>
    <row r="52" spans="1:21" ht="15">
      <c r="A52" s="37">
        <v>50</v>
      </c>
      <c r="B52" s="26" t="s">
        <v>432</v>
      </c>
      <c r="C52" s="6" t="s">
        <v>87</v>
      </c>
      <c r="D52" s="6" t="s">
        <v>287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40">
        <v>96</v>
      </c>
      <c r="L52" s="40">
        <v>82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41">
        <f t="shared" si="2"/>
        <v>0</v>
      </c>
      <c r="U52" s="36">
        <f t="shared" si="3"/>
        <v>178</v>
      </c>
    </row>
    <row r="53" spans="1:21" ht="15">
      <c r="A53" s="37">
        <v>51</v>
      </c>
      <c r="B53" s="26" t="s">
        <v>295</v>
      </c>
      <c r="C53" s="6" t="s">
        <v>87</v>
      </c>
      <c r="D53" s="27"/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40">
        <v>167</v>
      </c>
      <c r="K53" s="31">
        <v>0</v>
      </c>
      <c r="L53" s="31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41">
        <f t="shared" si="2"/>
        <v>0</v>
      </c>
      <c r="U53" s="36">
        <f t="shared" si="3"/>
        <v>167</v>
      </c>
    </row>
  </sheetData>
  <sheetProtection/>
  <mergeCells count="2">
    <mergeCell ref="C1:G1"/>
    <mergeCell ref="H1:U1"/>
  </mergeCell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21.421875" style="0" customWidth="1"/>
    <col min="3" max="3" width="27.8515625" style="0" customWidth="1"/>
    <col min="4" max="4" width="39.28125" style="0" customWidth="1"/>
    <col min="5" max="19" width="7.00390625" style="0" customWidth="1"/>
    <col min="20" max="20" width="7.421875" style="0" customWidth="1"/>
    <col min="23" max="24" width="20.421875" style="0" customWidth="1"/>
  </cols>
  <sheetData>
    <row r="1" spans="1:21" ht="93" customHeight="1" thickBot="1">
      <c r="A1" s="23"/>
      <c r="B1" s="23"/>
      <c r="C1" s="72" t="s">
        <v>186</v>
      </c>
      <c r="D1" s="73"/>
      <c r="E1" s="73"/>
      <c r="F1" s="73"/>
      <c r="G1" s="73"/>
      <c r="H1" s="74" t="s">
        <v>187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4" ht="26.25" thickBot="1">
      <c r="A2" s="11" t="s">
        <v>182</v>
      </c>
      <c r="B2" t="s">
        <v>184</v>
      </c>
      <c r="C2" t="s">
        <v>183</v>
      </c>
      <c r="D2" t="s">
        <v>181</v>
      </c>
      <c r="E2" s="11" t="s">
        <v>176</v>
      </c>
      <c r="F2" s="11" t="s">
        <v>177</v>
      </c>
      <c r="G2" s="11" t="s">
        <v>178</v>
      </c>
      <c r="H2" s="11" t="s">
        <v>179</v>
      </c>
      <c r="I2" s="11" t="s">
        <v>239</v>
      </c>
      <c r="J2" s="11" t="s">
        <v>370</v>
      </c>
      <c r="K2" s="11" t="s">
        <v>372</v>
      </c>
      <c r="L2" s="11" t="s">
        <v>574</v>
      </c>
      <c r="M2" s="11" t="s">
        <v>575</v>
      </c>
      <c r="N2" s="11" t="s">
        <v>576</v>
      </c>
      <c r="O2" s="11" t="s">
        <v>577</v>
      </c>
      <c r="P2" s="11" t="s">
        <v>578</v>
      </c>
      <c r="Q2" s="11" t="s">
        <v>579</v>
      </c>
      <c r="R2" s="11" t="s">
        <v>580</v>
      </c>
      <c r="S2" s="11" t="s">
        <v>581</v>
      </c>
      <c r="T2" s="11" t="s">
        <v>371</v>
      </c>
      <c r="U2" s="22" t="s">
        <v>180</v>
      </c>
      <c r="W2" s="42" t="s">
        <v>510</v>
      </c>
      <c r="X2" s="42" t="s">
        <v>511</v>
      </c>
    </row>
    <row r="3" spans="1:24" ht="15.75" thickBot="1">
      <c r="A3" s="37">
        <v>1</v>
      </c>
      <c r="B3" s="32" t="s">
        <v>56</v>
      </c>
      <c r="C3" s="32" t="s">
        <v>683</v>
      </c>
      <c r="D3" s="33" t="s">
        <v>60</v>
      </c>
      <c r="E3" s="34">
        <v>1000</v>
      </c>
      <c r="F3" s="34">
        <v>360.75949367088606</v>
      </c>
      <c r="G3" s="34">
        <v>500</v>
      </c>
      <c r="H3" s="34">
        <v>1000</v>
      </c>
      <c r="I3" s="34">
        <v>759</v>
      </c>
      <c r="J3" s="34">
        <v>371</v>
      </c>
      <c r="K3" s="34">
        <v>969</v>
      </c>
      <c r="L3" s="34">
        <v>395.44513457556934</v>
      </c>
      <c r="M3" s="34">
        <v>0</v>
      </c>
      <c r="N3" s="34">
        <v>481</v>
      </c>
      <c r="O3" s="34">
        <v>136</v>
      </c>
      <c r="P3" s="34">
        <v>811</v>
      </c>
      <c r="Q3" s="34">
        <v>952</v>
      </c>
      <c r="R3" s="34">
        <v>915</v>
      </c>
      <c r="S3" s="34">
        <v>997</v>
      </c>
      <c r="T3" s="35">
        <f aca="true" t="shared" si="0" ref="T3:T34">SMALL(E3:S3,1)+SMALL(E3:S3,2)+SMALL(E3:S3,3)+SMALL(E3:S3,4)</f>
        <v>867.7594936708861</v>
      </c>
      <c r="U3" s="36">
        <f aca="true" t="shared" si="1" ref="U3:U34">SUM(E3:S3)-T3</f>
        <v>8779.44513457557</v>
      </c>
      <c r="W3" s="43">
        <v>0</v>
      </c>
      <c r="X3" s="44">
        <v>0</v>
      </c>
    </row>
    <row r="4" spans="1:24" ht="16.5" customHeight="1" thickBot="1">
      <c r="A4" s="37">
        <v>2</v>
      </c>
      <c r="B4" s="32" t="s">
        <v>65</v>
      </c>
      <c r="C4" s="6" t="s">
        <v>397</v>
      </c>
      <c r="D4" s="32"/>
      <c r="E4" s="34">
        <v>937.5</v>
      </c>
      <c r="F4" s="34">
        <v>291.1392405063291</v>
      </c>
      <c r="G4" s="34">
        <v>174.17061611374407</v>
      </c>
      <c r="H4" s="34">
        <v>931</v>
      </c>
      <c r="I4" s="34">
        <v>1000</v>
      </c>
      <c r="J4" s="34">
        <v>167</v>
      </c>
      <c r="K4" s="34">
        <v>719</v>
      </c>
      <c r="L4" s="34">
        <v>440.99378881987576</v>
      </c>
      <c r="M4" s="34">
        <v>492</v>
      </c>
      <c r="N4" s="34">
        <v>292</v>
      </c>
      <c r="O4" s="34">
        <v>492</v>
      </c>
      <c r="P4" s="34">
        <v>822</v>
      </c>
      <c r="Q4" s="34">
        <v>818</v>
      </c>
      <c r="R4" s="34">
        <v>980</v>
      </c>
      <c r="S4" s="34">
        <v>978</v>
      </c>
      <c r="T4" s="35">
        <f t="shared" si="0"/>
        <v>924.3098566200731</v>
      </c>
      <c r="U4" s="36">
        <f t="shared" si="1"/>
        <v>8610.493788819875</v>
      </c>
      <c r="W4" s="43">
        <v>1</v>
      </c>
      <c r="X4" s="44">
        <v>1</v>
      </c>
    </row>
    <row r="5" spans="1:24" ht="15.75" customHeight="1" thickBot="1">
      <c r="A5" s="37">
        <v>3</v>
      </c>
      <c r="B5" t="s">
        <v>61</v>
      </c>
      <c r="C5" t="s">
        <v>266</v>
      </c>
      <c r="E5" s="34">
        <v>992.4242424242424</v>
      </c>
      <c r="F5" s="34">
        <v>354.43037974683546</v>
      </c>
      <c r="G5" s="34">
        <v>426.54028436018956</v>
      </c>
      <c r="H5" s="34">
        <v>996</v>
      </c>
      <c r="I5" s="34">
        <v>0</v>
      </c>
      <c r="J5" s="34">
        <v>500</v>
      </c>
      <c r="K5" s="34">
        <v>490</v>
      </c>
      <c r="L5" s="34">
        <v>500</v>
      </c>
      <c r="M5" s="34">
        <v>0</v>
      </c>
      <c r="N5" s="34">
        <v>0</v>
      </c>
      <c r="O5" s="34">
        <v>0</v>
      </c>
      <c r="P5" s="34">
        <v>992</v>
      </c>
      <c r="Q5" s="34">
        <v>943</v>
      </c>
      <c r="R5" s="34">
        <v>979</v>
      </c>
      <c r="S5" s="34">
        <v>981</v>
      </c>
      <c r="T5" s="28">
        <f t="shared" si="0"/>
        <v>0</v>
      </c>
      <c r="U5" s="36">
        <f t="shared" si="1"/>
        <v>8154.394906531267</v>
      </c>
      <c r="W5" s="43">
        <v>2</v>
      </c>
      <c r="X5" s="44">
        <v>2</v>
      </c>
    </row>
    <row r="6" spans="1:24" ht="15.75" customHeight="1" thickBot="1">
      <c r="A6" s="37">
        <v>4</v>
      </c>
      <c r="B6" s="32" t="s">
        <v>73</v>
      </c>
      <c r="C6" s="6" t="s">
        <v>397</v>
      </c>
      <c r="D6" s="33" t="s">
        <v>75</v>
      </c>
      <c r="E6" s="34">
        <v>619.3181818181819</v>
      </c>
      <c r="F6" s="34">
        <v>500</v>
      </c>
      <c r="G6" s="34">
        <v>468.0094786729858</v>
      </c>
      <c r="H6" s="34">
        <v>886</v>
      </c>
      <c r="I6" s="34">
        <v>946</v>
      </c>
      <c r="J6" s="34">
        <v>419</v>
      </c>
      <c r="K6" s="34">
        <v>700</v>
      </c>
      <c r="L6" s="34">
        <v>0</v>
      </c>
      <c r="M6" s="34">
        <v>291</v>
      </c>
      <c r="N6" s="34">
        <v>299</v>
      </c>
      <c r="O6" s="34">
        <v>474</v>
      </c>
      <c r="P6" s="34">
        <v>807</v>
      </c>
      <c r="Q6" s="34">
        <v>819</v>
      </c>
      <c r="R6" s="34">
        <v>931</v>
      </c>
      <c r="S6" s="34">
        <v>710</v>
      </c>
      <c r="T6" s="35">
        <f t="shared" si="0"/>
        <v>1009</v>
      </c>
      <c r="U6" s="36">
        <f t="shared" si="1"/>
        <v>7860.327660491168</v>
      </c>
      <c r="W6" s="43">
        <v>3</v>
      </c>
      <c r="X6" s="44">
        <v>3</v>
      </c>
    </row>
    <row r="7" spans="1:24" ht="15.75" customHeight="1" thickBot="1">
      <c r="A7" s="37">
        <v>5</v>
      </c>
      <c r="B7" t="s">
        <v>85</v>
      </c>
      <c r="C7" s="6" t="s">
        <v>397</v>
      </c>
      <c r="E7" s="34">
        <v>611.7424242424242</v>
      </c>
      <c r="F7" s="34">
        <v>259.49367088607596</v>
      </c>
      <c r="G7" s="34">
        <v>325.8293838862559</v>
      </c>
      <c r="H7" s="34">
        <v>796</v>
      </c>
      <c r="I7" s="34">
        <v>0</v>
      </c>
      <c r="J7" s="34">
        <v>167</v>
      </c>
      <c r="K7" s="34">
        <v>690</v>
      </c>
      <c r="L7" s="34">
        <v>337</v>
      </c>
      <c r="M7" s="34">
        <v>385</v>
      </c>
      <c r="N7" s="34">
        <v>500</v>
      </c>
      <c r="O7" s="34">
        <v>481</v>
      </c>
      <c r="P7" s="34">
        <v>966</v>
      </c>
      <c r="Q7" s="34">
        <v>972</v>
      </c>
      <c r="R7" s="34">
        <v>994</v>
      </c>
      <c r="S7" s="34">
        <v>857</v>
      </c>
      <c r="T7" s="28">
        <f t="shared" si="0"/>
        <v>752.323054772332</v>
      </c>
      <c r="U7" s="36">
        <f t="shared" si="1"/>
        <v>7589.742424242424</v>
      </c>
      <c r="W7" s="43">
        <v>4</v>
      </c>
      <c r="X7" s="44">
        <v>4</v>
      </c>
    </row>
    <row r="8" spans="1:24" ht="15.75" thickBot="1">
      <c r="A8" s="37">
        <v>6</v>
      </c>
      <c r="B8" t="s">
        <v>90</v>
      </c>
      <c r="C8" s="6" t="s">
        <v>397</v>
      </c>
      <c r="D8" t="s">
        <v>88</v>
      </c>
      <c r="E8" s="34">
        <v>185.6060606060606</v>
      </c>
      <c r="F8" s="34">
        <v>259.49367088607596</v>
      </c>
      <c r="G8" s="34">
        <v>466.82464454976304</v>
      </c>
      <c r="H8" s="34">
        <v>551</v>
      </c>
      <c r="I8" s="34">
        <v>869.6498054474708</v>
      </c>
      <c r="J8" s="34">
        <v>255</v>
      </c>
      <c r="K8" s="34">
        <v>731</v>
      </c>
      <c r="L8" s="34">
        <v>320</v>
      </c>
      <c r="M8" s="34">
        <v>0</v>
      </c>
      <c r="N8" s="34">
        <v>288</v>
      </c>
      <c r="O8" s="34">
        <v>225</v>
      </c>
      <c r="P8" s="34">
        <v>1000</v>
      </c>
      <c r="Q8" s="34">
        <v>734</v>
      </c>
      <c r="R8" s="34">
        <v>958</v>
      </c>
      <c r="S8" s="34">
        <v>986</v>
      </c>
      <c r="T8" s="28">
        <f t="shared" si="0"/>
        <v>665.6060606060606</v>
      </c>
      <c r="U8" s="36">
        <f t="shared" si="1"/>
        <v>7163.968120883309</v>
      </c>
      <c r="W8" s="43">
        <v>5</v>
      </c>
      <c r="X8" s="44">
        <v>4</v>
      </c>
    </row>
    <row r="9" spans="1:24" ht="15.75" thickBot="1">
      <c r="A9" s="37">
        <v>7</v>
      </c>
      <c r="B9" t="s">
        <v>70</v>
      </c>
      <c r="C9" s="6" t="s">
        <v>397</v>
      </c>
      <c r="D9" t="s">
        <v>72</v>
      </c>
      <c r="E9" s="34">
        <v>973.4848484848485</v>
      </c>
      <c r="F9" s="34">
        <v>379.746835443038</v>
      </c>
      <c r="G9" s="34">
        <v>159.95260663507108</v>
      </c>
      <c r="H9" s="34">
        <v>898</v>
      </c>
      <c r="I9" s="34">
        <v>0</v>
      </c>
      <c r="J9" s="34">
        <v>0</v>
      </c>
      <c r="K9" s="34">
        <v>930</v>
      </c>
      <c r="L9" s="34">
        <v>82</v>
      </c>
      <c r="M9" s="34">
        <v>0</v>
      </c>
      <c r="N9" s="34">
        <v>0</v>
      </c>
      <c r="O9" s="34">
        <v>0</v>
      </c>
      <c r="P9" s="34">
        <v>844</v>
      </c>
      <c r="Q9" s="34">
        <v>937</v>
      </c>
      <c r="R9" s="34">
        <v>991</v>
      </c>
      <c r="S9" s="34">
        <v>961</v>
      </c>
      <c r="T9" s="28">
        <f t="shared" si="0"/>
        <v>0</v>
      </c>
      <c r="U9" s="36">
        <f t="shared" si="1"/>
        <v>7156.184290562957</v>
      </c>
      <c r="W9" s="43">
        <v>6</v>
      </c>
      <c r="X9" s="44">
        <v>5</v>
      </c>
    </row>
    <row r="10" spans="1:24" ht="15.75" thickBot="1">
      <c r="A10" s="37">
        <v>8</v>
      </c>
      <c r="B10" t="s">
        <v>68</v>
      </c>
      <c r="C10" s="6" t="s">
        <v>397</v>
      </c>
      <c r="E10" s="34">
        <v>613.6363636363636</v>
      </c>
      <c r="F10" s="34">
        <v>284.8101265822785</v>
      </c>
      <c r="G10" s="34">
        <v>451.4218009478673</v>
      </c>
      <c r="H10" s="34">
        <v>910</v>
      </c>
      <c r="I10" s="34">
        <v>918</v>
      </c>
      <c r="J10" s="34">
        <v>414</v>
      </c>
      <c r="K10" s="34">
        <v>562</v>
      </c>
      <c r="L10" s="34">
        <v>482</v>
      </c>
      <c r="M10" s="34">
        <v>500</v>
      </c>
      <c r="N10" s="34">
        <v>307</v>
      </c>
      <c r="O10" s="34">
        <v>498</v>
      </c>
      <c r="P10" s="34">
        <v>750</v>
      </c>
      <c r="Q10" s="34">
        <v>947</v>
      </c>
      <c r="R10" s="34">
        <v>262</v>
      </c>
      <c r="S10" s="34">
        <v>504</v>
      </c>
      <c r="T10" s="28">
        <f t="shared" si="0"/>
        <v>1267.8101265822784</v>
      </c>
      <c r="U10" s="36">
        <f t="shared" si="1"/>
        <v>7136.05816458423</v>
      </c>
      <c r="W10" s="43">
        <v>7</v>
      </c>
      <c r="X10" s="44">
        <v>6</v>
      </c>
    </row>
    <row r="11" spans="1:24" ht="15.75" thickBot="1">
      <c r="A11" s="37">
        <v>9</v>
      </c>
      <c r="B11" t="s">
        <v>63</v>
      </c>
      <c r="C11" t="s">
        <v>683</v>
      </c>
      <c r="D11" s="21" t="s">
        <v>60</v>
      </c>
      <c r="E11" s="34">
        <v>672.3484848484849</v>
      </c>
      <c r="F11" s="34">
        <v>322.7848101265823</v>
      </c>
      <c r="G11" s="34">
        <v>267.77251184834125</v>
      </c>
      <c r="H11" s="34">
        <v>967</v>
      </c>
      <c r="I11" s="34">
        <v>625</v>
      </c>
      <c r="J11" s="34">
        <v>372</v>
      </c>
      <c r="K11" s="34">
        <v>901</v>
      </c>
      <c r="L11" s="34">
        <v>238</v>
      </c>
      <c r="M11" s="34">
        <v>0</v>
      </c>
      <c r="N11" s="34">
        <v>292</v>
      </c>
      <c r="O11" s="34">
        <v>136</v>
      </c>
      <c r="P11" s="34">
        <v>811</v>
      </c>
      <c r="Q11" s="34">
        <v>99</v>
      </c>
      <c r="R11" s="34">
        <v>831</v>
      </c>
      <c r="S11" s="34">
        <v>1000</v>
      </c>
      <c r="T11" s="28">
        <f t="shared" si="0"/>
        <v>473</v>
      </c>
      <c r="U11" s="36">
        <f t="shared" si="1"/>
        <v>7061.905806823408</v>
      </c>
      <c r="W11" s="43">
        <v>8</v>
      </c>
      <c r="X11" s="44">
        <v>6</v>
      </c>
    </row>
    <row r="12" spans="1:24" ht="15.75" thickBot="1">
      <c r="A12" s="37">
        <v>10</v>
      </c>
      <c r="B12" t="s">
        <v>124</v>
      </c>
      <c r="C12" t="s">
        <v>266</v>
      </c>
      <c r="D12" t="s">
        <v>125</v>
      </c>
      <c r="E12" s="34">
        <v>638.2575757575758</v>
      </c>
      <c r="F12" s="34">
        <v>284.8101265822785</v>
      </c>
      <c r="G12" s="34">
        <v>94.7867298578199</v>
      </c>
      <c r="H12" s="34">
        <v>70</v>
      </c>
      <c r="I12" s="34">
        <v>0</v>
      </c>
      <c r="J12" s="34">
        <v>371</v>
      </c>
      <c r="K12" s="34">
        <v>904</v>
      </c>
      <c r="L12" s="34">
        <v>445</v>
      </c>
      <c r="M12" s="34">
        <v>416</v>
      </c>
      <c r="N12" s="34">
        <v>284</v>
      </c>
      <c r="O12" s="34">
        <v>150</v>
      </c>
      <c r="P12" s="34">
        <v>798</v>
      </c>
      <c r="Q12" s="34">
        <v>875</v>
      </c>
      <c r="R12" s="34">
        <v>958</v>
      </c>
      <c r="S12" s="34">
        <v>981</v>
      </c>
      <c r="T12" s="28">
        <f t="shared" si="0"/>
        <v>314.7867298578199</v>
      </c>
      <c r="U12" s="36">
        <f t="shared" si="1"/>
        <v>6955.067702339854</v>
      </c>
      <c r="W12" s="43">
        <v>9</v>
      </c>
      <c r="X12" s="44">
        <v>7</v>
      </c>
    </row>
    <row r="13" spans="1:24" ht="15.75" thickBot="1">
      <c r="A13" s="37">
        <v>11</v>
      </c>
      <c r="B13" s="26" t="s">
        <v>229</v>
      </c>
      <c r="C13" s="6" t="s">
        <v>397</v>
      </c>
      <c r="D13" s="6" t="s">
        <v>231</v>
      </c>
      <c r="E13" s="34">
        <v>0</v>
      </c>
      <c r="F13" s="34">
        <v>0</v>
      </c>
      <c r="G13" s="34">
        <v>0</v>
      </c>
      <c r="H13" s="34">
        <v>0</v>
      </c>
      <c r="I13" s="63">
        <v>327</v>
      </c>
      <c r="J13" s="63">
        <v>0</v>
      </c>
      <c r="K13" s="63">
        <v>1000</v>
      </c>
      <c r="L13" s="63">
        <v>480</v>
      </c>
      <c r="M13" s="63">
        <v>458</v>
      </c>
      <c r="N13" s="63">
        <v>458</v>
      </c>
      <c r="O13" s="63">
        <v>500</v>
      </c>
      <c r="P13" s="63">
        <v>985</v>
      </c>
      <c r="Q13" s="63">
        <v>995</v>
      </c>
      <c r="R13" s="63">
        <v>985</v>
      </c>
      <c r="S13" s="63">
        <v>463</v>
      </c>
      <c r="T13" s="29">
        <f t="shared" si="0"/>
        <v>0</v>
      </c>
      <c r="U13" s="36">
        <f t="shared" si="1"/>
        <v>6651</v>
      </c>
      <c r="W13" s="43">
        <v>10</v>
      </c>
      <c r="X13" s="44">
        <v>8</v>
      </c>
    </row>
    <row r="14" spans="1:24" ht="15.75" thickBot="1">
      <c r="A14" s="37">
        <v>12</v>
      </c>
      <c r="B14" t="s">
        <v>78</v>
      </c>
      <c r="C14" s="6" t="s">
        <v>266</v>
      </c>
      <c r="E14" s="34">
        <v>636.3636363636364</v>
      </c>
      <c r="F14" s="34">
        <v>303.7974683544304</v>
      </c>
      <c r="G14" s="34">
        <v>188.38862559241707</v>
      </c>
      <c r="H14" s="34">
        <v>870</v>
      </c>
      <c r="I14" s="34">
        <v>202</v>
      </c>
      <c r="J14" s="34">
        <v>167</v>
      </c>
      <c r="K14" s="34">
        <v>294</v>
      </c>
      <c r="L14" s="34">
        <v>243</v>
      </c>
      <c r="M14" s="34">
        <v>464</v>
      </c>
      <c r="N14" s="34">
        <v>273</v>
      </c>
      <c r="O14" s="34">
        <v>252</v>
      </c>
      <c r="P14" s="34">
        <v>760</v>
      </c>
      <c r="Q14" s="34">
        <v>513</v>
      </c>
      <c r="R14" s="34">
        <v>935</v>
      </c>
      <c r="S14" s="34">
        <v>683</v>
      </c>
      <c r="T14" s="28">
        <f t="shared" si="0"/>
        <v>800.388625592417</v>
      </c>
      <c r="U14" s="36">
        <f t="shared" si="1"/>
        <v>5984.161104718067</v>
      </c>
      <c r="W14" s="43">
        <v>11</v>
      </c>
      <c r="X14" s="44">
        <v>8</v>
      </c>
    </row>
    <row r="15" spans="1:24" ht="15.75" thickBot="1">
      <c r="A15" s="37">
        <v>13</v>
      </c>
      <c r="B15" t="s">
        <v>80</v>
      </c>
      <c r="C15" s="6" t="s">
        <v>230</v>
      </c>
      <c r="D15" t="s">
        <v>82</v>
      </c>
      <c r="E15" s="34">
        <v>509.469696969697</v>
      </c>
      <c r="F15" s="34">
        <v>215.18987341772151</v>
      </c>
      <c r="G15" s="34">
        <v>340.0473933649289</v>
      </c>
      <c r="H15" s="34">
        <v>858</v>
      </c>
      <c r="I15" s="34">
        <v>584</v>
      </c>
      <c r="J15" s="34">
        <v>167</v>
      </c>
      <c r="K15" s="34">
        <v>637</v>
      </c>
      <c r="L15" s="34">
        <v>240</v>
      </c>
      <c r="M15" s="34">
        <v>416</v>
      </c>
      <c r="N15" s="34">
        <v>352</v>
      </c>
      <c r="O15" s="34">
        <v>192</v>
      </c>
      <c r="P15" s="34">
        <v>703</v>
      </c>
      <c r="Q15" s="34">
        <v>442</v>
      </c>
      <c r="R15" s="34">
        <v>254</v>
      </c>
      <c r="S15" s="34">
        <v>679</v>
      </c>
      <c r="T15" s="28">
        <f t="shared" si="0"/>
        <v>814.1898734177215</v>
      </c>
      <c r="U15" s="36">
        <f t="shared" si="1"/>
        <v>5774.517090334626</v>
      </c>
      <c r="W15" s="43">
        <v>12</v>
      </c>
      <c r="X15" s="44">
        <v>9</v>
      </c>
    </row>
    <row r="16" spans="1:24" ht="15.75" thickBot="1">
      <c r="A16" s="37">
        <v>14</v>
      </c>
      <c r="B16" t="s">
        <v>112</v>
      </c>
      <c r="C16" t="s">
        <v>684</v>
      </c>
      <c r="E16" s="34">
        <v>636.3636363636364</v>
      </c>
      <c r="F16" s="34">
        <v>360.75949367088606</v>
      </c>
      <c r="G16" s="34">
        <v>451.4218009478673</v>
      </c>
      <c r="H16" s="34">
        <v>211</v>
      </c>
      <c r="I16" s="34">
        <v>0</v>
      </c>
      <c r="J16" s="34">
        <v>241</v>
      </c>
      <c r="K16" s="34">
        <v>722</v>
      </c>
      <c r="L16" s="34">
        <v>242</v>
      </c>
      <c r="M16" s="34">
        <v>0</v>
      </c>
      <c r="N16" s="34">
        <v>477</v>
      </c>
      <c r="O16" s="34">
        <v>136</v>
      </c>
      <c r="P16" s="34">
        <v>387</v>
      </c>
      <c r="Q16" s="34">
        <v>739</v>
      </c>
      <c r="R16" s="34">
        <v>890</v>
      </c>
      <c r="S16" s="34">
        <v>400</v>
      </c>
      <c r="T16" s="28">
        <f t="shared" si="0"/>
        <v>347</v>
      </c>
      <c r="U16" s="36">
        <f t="shared" si="1"/>
        <v>5546.54493098239</v>
      </c>
      <c r="W16" s="43">
        <v>13</v>
      </c>
      <c r="X16" s="44">
        <v>10</v>
      </c>
    </row>
    <row r="17" spans="1:24" ht="15.75" thickBot="1">
      <c r="A17" s="37">
        <v>15</v>
      </c>
      <c r="B17" t="s">
        <v>86</v>
      </c>
      <c r="C17" t="s">
        <v>109</v>
      </c>
      <c r="D17" t="s">
        <v>88</v>
      </c>
      <c r="E17" s="34">
        <v>221.5909090909091</v>
      </c>
      <c r="F17" s="34">
        <v>215.18987341772151</v>
      </c>
      <c r="G17" s="34">
        <v>207.34597156398104</v>
      </c>
      <c r="H17" s="34">
        <v>796</v>
      </c>
      <c r="I17" s="34">
        <v>741</v>
      </c>
      <c r="J17" s="34">
        <v>167</v>
      </c>
      <c r="K17" s="34">
        <v>565</v>
      </c>
      <c r="L17" s="34">
        <v>82</v>
      </c>
      <c r="M17" s="34">
        <v>0</v>
      </c>
      <c r="N17" s="34">
        <v>273</v>
      </c>
      <c r="O17" s="34">
        <v>136</v>
      </c>
      <c r="P17" s="34">
        <v>626</v>
      </c>
      <c r="Q17" s="34">
        <v>686</v>
      </c>
      <c r="R17" s="34">
        <v>580</v>
      </c>
      <c r="S17" s="34">
        <v>630</v>
      </c>
      <c r="T17" s="28">
        <f t="shared" si="0"/>
        <v>385</v>
      </c>
      <c r="U17" s="36">
        <f t="shared" si="1"/>
        <v>5541.126754072611</v>
      </c>
      <c r="W17" s="43">
        <v>14</v>
      </c>
      <c r="X17" s="44">
        <v>10</v>
      </c>
    </row>
    <row r="18" spans="1:24" ht="15.75" thickBot="1">
      <c r="A18" s="37">
        <v>16</v>
      </c>
      <c r="B18" t="s">
        <v>97</v>
      </c>
      <c r="C18" t="s">
        <v>266</v>
      </c>
      <c r="D18" t="s">
        <v>240</v>
      </c>
      <c r="E18" s="34">
        <v>426.1363636363636</v>
      </c>
      <c r="F18" s="34">
        <v>284.8101265822785</v>
      </c>
      <c r="G18" s="34">
        <v>133.88625592417063</v>
      </c>
      <c r="H18" s="34">
        <v>452</v>
      </c>
      <c r="I18" s="34">
        <v>619</v>
      </c>
      <c r="J18" s="34">
        <v>236</v>
      </c>
      <c r="K18" s="34">
        <v>461</v>
      </c>
      <c r="L18" s="34">
        <v>387</v>
      </c>
      <c r="M18" s="34">
        <v>251</v>
      </c>
      <c r="N18" s="34">
        <v>303</v>
      </c>
      <c r="O18" s="34">
        <v>456</v>
      </c>
      <c r="P18" s="34">
        <v>517</v>
      </c>
      <c r="Q18" s="34">
        <v>701</v>
      </c>
      <c r="R18" s="34">
        <v>734</v>
      </c>
      <c r="S18" s="34">
        <v>193</v>
      </c>
      <c r="T18" s="28">
        <f t="shared" si="0"/>
        <v>813.8862559241707</v>
      </c>
      <c r="U18" s="36">
        <f t="shared" si="1"/>
        <v>5340.946490218642</v>
      </c>
      <c r="W18" s="43">
        <v>15</v>
      </c>
      <c r="X18" s="44">
        <v>11</v>
      </c>
    </row>
    <row r="19" spans="1:24" ht="15.75" thickBot="1">
      <c r="A19" s="37">
        <v>17</v>
      </c>
      <c r="B19" s="26" t="s">
        <v>226</v>
      </c>
      <c r="C19" s="6" t="s">
        <v>290</v>
      </c>
      <c r="D19" s="6" t="s">
        <v>228</v>
      </c>
      <c r="E19" s="34">
        <v>0</v>
      </c>
      <c r="F19" s="34">
        <v>0</v>
      </c>
      <c r="G19" s="34">
        <v>0</v>
      </c>
      <c r="H19" s="34">
        <v>0</v>
      </c>
      <c r="I19" s="63">
        <v>702.3346303501945</v>
      </c>
      <c r="J19" s="63">
        <v>167</v>
      </c>
      <c r="K19" s="63">
        <v>563</v>
      </c>
      <c r="L19" s="63">
        <v>374</v>
      </c>
      <c r="M19" s="63">
        <v>196</v>
      </c>
      <c r="N19" s="63">
        <v>273</v>
      </c>
      <c r="O19" s="63">
        <v>136</v>
      </c>
      <c r="P19" s="63">
        <v>587</v>
      </c>
      <c r="Q19" s="63">
        <v>709</v>
      </c>
      <c r="R19" s="63">
        <v>860</v>
      </c>
      <c r="S19" s="63">
        <v>513</v>
      </c>
      <c r="T19" s="29">
        <f t="shared" si="0"/>
        <v>0</v>
      </c>
      <c r="U19" s="36">
        <f t="shared" si="1"/>
        <v>5080.334630350195</v>
      </c>
      <c r="W19" s="43" t="s">
        <v>512</v>
      </c>
      <c r="X19" s="44">
        <v>12</v>
      </c>
    </row>
    <row r="20" spans="1:21" ht="15">
      <c r="A20" s="37">
        <v>18</v>
      </c>
      <c r="B20" s="26" t="s">
        <v>289</v>
      </c>
      <c r="C20" s="6" t="s">
        <v>290</v>
      </c>
      <c r="D20" s="27"/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63">
        <v>167</v>
      </c>
      <c r="K20" s="63">
        <v>572</v>
      </c>
      <c r="L20" s="63">
        <v>364</v>
      </c>
      <c r="M20" s="63">
        <v>411</v>
      </c>
      <c r="N20" s="63">
        <v>273</v>
      </c>
      <c r="O20" s="63">
        <v>424</v>
      </c>
      <c r="P20" s="63">
        <v>654</v>
      </c>
      <c r="Q20" s="63">
        <v>475</v>
      </c>
      <c r="R20" s="63">
        <v>749</v>
      </c>
      <c r="S20" s="63">
        <v>817</v>
      </c>
      <c r="T20" s="41">
        <f t="shared" si="0"/>
        <v>0</v>
      </c>
      <c r="U20" s="36">
        <f t="shared" si="1"/>
        <v>4906</v>
      </c>
    </row>
    <row r="21" spans="1:21" ht="15">
      <c r="A21" s="37">
        <v>19</v>
      </c>
      <c r="B21" s="27" t="s">
        <v>466</v>
      </c>
      <c r="C21" s="6" t="s">
        <v>266</v>
      </c>
      <c r="D21" s="27"/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63">
        <v>937</v>
      </c>
      <c r="L21" s="63">
        <v>488</v>
      </c>
      <c r="M21" s="34">
        <v>0</v>
      </c>
      <c r="N21" s="34">
        <v>0</v>
      </c>
      <c r="O21" s="34">
        <v>0</v>
      </c>
      <c r="P21" s="63">
        <v>928</v>
      </c>
      <c r="Q21" s="63">
        <v>1000</v>
      </c>
      <c r="R21" s="63">
        <v>1000</v>
      </c>
      <c r="S21" s="63">
        <v>464</v>
      </c>
      <c r="T21" s="41">
        <f t="shared" si="0"/>
        <v>0</v>
      </c>
      <c r="U21" s="36">
        <f t="shared" si="1"/>
        <v>4817</v>
      </c>
    </row>
    <row r="22" spans="1:21" ht="15">
      <c r="A22" s="37">
        <v>20</v>
      </c>
      <c r="B22" t="s">
        <v>92</v>
      </c>
      <c r="C22" t="s">
        <v>290</v>
      </c>
      <c r="E22" s="34">
        <v>422.3484848484849</v>
      </c>
      <c r="F22" s="34">
        <v>215.18987341772151</v>
      </c>
      <c r="G22" s="34">
        <v>132.70142180094786</v>
      </c>
      <c r="H22" s="34">
        <v>503</v>
      </c>
      <c r="I22" s="34">
        <v>327</v>
      </c>
      <c r="J22" s="34">
        <v>167</v>
      </c>
      <c r="K22" s="34">
        <v>465</v>
      </c>
      <c r="L22" s="34">
        <v>263</v>
      </c>
      <c r="M22" s="34">
        <v>0</v>
      </c>
      <c r="N22" s="34">
        <v>273</v>
      </c>
      <c r="O22" s="34">
        <v>163</v>
      </c>
      <c r="P22" s="34">
        <v>487</v>
      </c>
      <c r="Q22" s="34">
        <v>583</v>
      </c>
      <c r="R22" s="34">
        <v>514</v>
      </c>
      <c r="S22" s="34">
        <v>453</v>
      </c>
      <c r="T22" s="28">
        <f t="shared" si="0"/>
        <v>462.70142180094786</v>
      </c>
      <c r="U22" s="36">
        <f t="shared" si="1"/>
        <v>4505.538358266206</v>
      </c>
    </row>
    <row r="23" spans="1:21" ht="15.75" customHeight="1">
      <c r="A23" s="37">
        <v>21</v>
      </c>
      <c r="B23" t="s">
        <v>100</v>
      </c>
      <c r="C23" t="s">
        <v>290</v>
      </c>
      <c r="E23" s="34">
        <v>460.22727272727275</v>
      </c>
      <c r="F23" s="34">
        <v>215.18987341772151</v>
      </c>
      <c r="G23" s="34">
        <v>207.34597156398104</v>
      </c>
      <c r="H23" s="34">
        <v>413</v>
      </c>
      <c r="I23" s="34">
        <v>0</v>
      </c>
      <c r="J23" s="34">
        <v>167</v>
      </c>
      <c r="K23" s="34">
        <v>610</v>
      </c>
      <c r="L23" s="34">
        <v>240</v>
      </c>
      <c r="M23" s="34">
        <v>0</v>
      </c>
      <c r="N23" s="34">
        <v>299</v>
      </c>
      <c r="O23" s="34">
        <v>248</v>
      </c>
      <c r="P23" s="34">
        <v>519</v>
      </c>
      <c r="Q23" s="34">
        <v>224</v>
      </c>
      <c r="R23" s="34">
        <v>707</v>
      </c>
      <c r="S23" s="34">
        <v>508</v>
      </c>
      <c r="T23" s="28">
        <f t="shared" si="0"/>
        <v>374.34597156398104</v>
      </c>
      <c r="U23" s="36">
        <f t="shared" si="1"/>
        <v>4443.417146144994</v>
      </c>
    </row>
    <row r="24" spans="1:21" ht="15">
      <c r="A24" s="37">
        <v>22</v>
      </c>
      <c r="B24" t="s">
        <v>110</v>
      </c>
      <c r="C24" t="s">
        <v>290</v>
      </c>
      <c r="E24" s="34">
        <v>407.1969696969697</v>
      </c>
      <c r="F24" s="34">
        <v>215.18987341772151</v>
      </c>
      <c r="G24" s="34">
        <v>146.91943127962085</v>
      </c>
      <c r="H24" s="34">
        <v>274</v>
      </c>
      <c r="I24" s="34">
        <v>580</v>
      </c>
      <c r="J24" s="34">
        <v>167</v>
      </c>
      <c r="K24" s="34">
        <v>515</v>
      </c>
      <c r="L24" s="34">
        <v>196</v>
      </c>
      <c r="M24" s="34">
        <v>215</v>
      </c>
      <c r="N24" s="34">
        <v>273</v>
      </c>
      <c r="O24" s="34">
        <v>192</v>
      </c>
      <c r="P24" s="34">
        <v>503</v>
      </c>
      <c r="Q24" s="34">
        <v>411</v>
      </c>
      <c r="R24" s="34">
        <v>573</v>
      </c>
      <c r="S24" s="34">
        <v>349</v>
      </c>
      <c r="T24" s="28">
        <f t="shared" si="0"/>
        <v>701.9194312796209</v>
      </c>
      <c r="U24" s="36">
        <f t="shared" si="1"/>
        <v>4315.386843114691</v>
      </c>
    </row>
    <row r="25" spans="1:21" ht="15">
      <c r="A25" s="37">
        <v>23</v>
      </c>
      <c r="B25" t="s">
        <v>121</v>
      </c>
      <c r="C25" s="6" t="s">
        <v>79</v>
      </c>
      <c r="D25" t="s">
        <v>123</v>
      </c>
      <c r="E25" s="34">
        <v>420.45454545454544</v>
      </c>
      <c r="F25" s="34">
        <v>253.16455696202533</v>
      </c>
      <c r="G25" s="34">
        <v>131.5165876777251</v>
      </c>
      <c r="H25" s="34">
        <v>83</v>
      </c>
      <c r="I25" s="34">
        <v>0</v>
      </c>
      <c r="J25" s="34">
        <v>167</v>
      </c>
      <c r="K25" s="34">
        <v>582</v>
      </c>
      <c r="L25" s="34">
        <v>265</v>
      </c>
      <c r="M25" s="34">
        <v>335</v>
      </c>
      <c r="N25" s="34">
        <v>451</v>
      </c>
      <c r="O25" s="34">
        <v>323</v>
      </c>
      <c r="P25" s="34">
        <v>609</v>
      </c>
      <c r="Q25" s="34">
        <v>99</v>
      </c>
      <c r="R25" s="34">
        <v>618</v>
      </c>
      <c r="S25" s="34">
        <v>271</v>
      </c>
      <c r="T25" s="28">
        <f t="shared" si="0"/>
        <v>313.5165876777251</v>
      </c>
      <c r="U25" s="36">
        <f t="shared" si="1"/>
        <v>4294.61910241657</v>
      </c>
    </row>
    <row r="26" spans="1:21" ht="15">
      <c r="A26" s="37">
        <v>24</v>
      </c>
      <c r="B26" t="s">
        <v>105</v>
      </c>
      <c r="C26" t="s">
        <v>608</v>
      </c>
      <c r="D26" t="s">
        <v>107</v>
      </c>
      <c r="E26" s="34">
        <v>416.6666666666667</v>
      </c>
      <c r="F26" s="34">
        <v>215.18987341772151</v>
      </c>
      <c r="G26" s="34">
        <v>94.7867298578199</v>
      </c>
      <c r="H26" s="34">
        <v>344</v>
      </c>
      <c r="I26" s="34">
        <v>0</v>
      </c>
      <c r="J26" s="63">
        <v>0</v>
      </c>
      <c r="K26" s="63">
        <v>0</v>
      </c>
      <c r="L26" s="63">
        <v>0</v>
      </c>
      <c r="M26" s="63">
        <v>0</v>
      </c>
      <c r="N26" s="63">
        <v>273</v>
      </c>
      <c r="O26" s="63">
        <v>287</v>
      </c>
      <c r="P26" s="63">
        <v>591</v>
      </c>
      <c r="Q26" s="63">
        <v>552</v>
      </c>
      <c r="R26" s="63">
        <v>594</v>
      </c>
      <c r="S26" s="63">
        <v>712</v>
      </c>
      <c r="T26" s="28">
        <f t="shared" si="0"/>
        <v>0</v>
      </c>
      <c r="U26" s="36">
        <f t="shared" si="1"/>
        <v>4079.643269942208</v>
      </c>
    </row>
    <row r="27" spans="1:21" ht="15">
      <c r="A27" s="37">
        <v>25</v>
      </c>
      <c r="B27" t="s">
        <v>76</v>
      </c>
      <c r="C27" t="s">
        <v>677</v>
      </c>
      <c r="D27" t="s">
        <v>77</v>
      </c>
      <c r="E27" s="34">
        <v>634.469696969697</v>
      </c>
      <c r="F27" s="34">
        <v>341.7721518987342</v>
      </c>
      <c r="G27" s="34">
        <v>175.35545023696682</v>
      </c>
      <c r="H27" s="34">
        <v>876</v>
      </c>
      <c r="I27" s="34">
        <v>325</v>
      </c>
      <c r="J27" s="34">
        <v>322</v>
      </c>
      <c r="K27" s="34">
        <v>0</v>
      </c>
      <c r="L27" s="34">
        <v>202</v>
      </c>
      <c r="M27" s="34">
        <v>0</v>
      </c>
      <c r="N27" s="34">
        <v>273</v>
      </c>
      <c r="O27" s="34">
        <v>0</v>
      </c>
      <c r="P27" s="34">
        <v>233</v>
      </c>
      <c r="Q27" s="34">
        <v>133</v>
      </c>
      <c r="R27" s="34">
        <v>51</v>
      </c>
      <c r="S27" s="34">
        <v>423</v>
      </c>
      <c r="T27" s="28">
        <f t="shared" si="0"/>
        <v>51</v>
      </c>
      <c r="U27" s="36">
        <f t="shared" si="1"/>
        <v>3938.5972991053977</v>
      </c>
    </row>
    <row r="28" spans="1:21" ht="15">
      <c r="A28" s="37">
        <v>26</v>
      </c>
      <c r="B28" t="s">
        <v>114</v>
      </c>
      <c r="C28" t="s">
        <v>115</v>
      </c>
      <c r="E28" s="34">
        <v>422.3484848484849</v>
      </c>
      <c r="F28" s="34">
        <v>215.18987341772151</v>
      </c>
      <c r="G28" s="34">
        <v>123.22274881516587</v>
      </c>
      <c r="H28" s="34">
        <v>151</v>
      </c>
      <c r="I28" s="34">
        <v>595</v>
      </c>
      <c r="J28" s="34">
        <v>167</v>
      </c>
      <c r="K28" s="34">
        <v>57</v>
      </c>
      <c r="L28" s="34">
        <v>82</v>
      </c>
      <c r="M28" s="34">
        <v>196</v>
      </c>
      <c r="N28" s="34">
        <v>273</v>
      </c>
      <c r="O28" s="34">
        <v>136</v>
      </c>
      <c r="P28" s="34">
        <v>487</v>
      </c>
      <c r="Q28" s="34">
        <v>572</v>
      </c>
      <c r="R28" s="34">
        <v>490</v>
      </c>
      <c r="S28" s="34">
        <v>225</v>
      </c>
      <c r="T28" s="28">
        <f t="shared" si="0"/>
        <v>398.22274881516586</v>
      </c>
      <c r="U28" s="36">
        <f t="shared" si="1"/>
        <v>3793.538358266207</v>
      </c>
    </row>
    <row r="29" spans="1:21" ht="15">
      <c r="A29" s="37">
        <v>27</v>
      </c>
      <c r="B29" t="s">
        <v>171</v>
      </c>
      <c r="C29" s="6" t="s">
        <v>397</v>
      </c>
      <c r="E29" s="34">
        <v>471.59090909090907</v>
      </c>
      <c r="F29" s="34">
        <v>0</v>
      </c>
      <c r="G29" s="34">
        <v>0</v>
      </c>
      <c r="H29" s="34">
        <v>0</v>
      </c>
      <c r="I29" s="34">
        <v>319</v>
      </c>
      <c r="J29" s="34">
        <v>167</v>
      </c>
      <c r="K29" s="63">
        <v>0</v>
      </c>
      <c r="L29" s="63">
        <v>0</v>
      </c>
      <c r="M29" s="63">
        <v>0</v>
      </c>
      <c r="N29" s="63">
        <v>273</v>
      </c>
      <c r="O29" s="63">
        <v>325</v>
      </c>
      <c r="P29" s="63">
        <v>461</v>
      </c>
      <c r="Q29" s="63">
        <v>218</v>
      </c>
      <c r="R29" s="63">
        <v>891</v>
      </c>
      <c r="S29" s="63">
        <v>647</v>
      </c>
      <c r="T29" s="28">
        <f t="shared" si="0"/>
        <v>0</v>
      </c>
      <c r="U29" s="36">
        <f t="shared" si="1"/>
        <v>3772.590909090909</v>
      </c>
    </row>
    <row r="30" spans="1:21" ht="15">
      <c r="A30" s="37">
        <v>28</v>
      </c>
      <c r="B30" s="27" t="s">
        <v>281</v>
      </c>
      <c r="C30" s="6" t="s">
        <v>397</v>
      </c>
      <c r="D30" s="6" t="s">
        <v>282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63">
        <v>212</v>
      </c>
      <c r="K30" s="63">
        <v>553</v>
      </c>
      <c r="L30" s="63">
        <v>161</v>
      </c>
      <c r="M30" s="63">
        <v>0</v>
      </c>
      <c r="N30" s="63">
        <v>277</v>
      </c>
      <c r="O30" s="63">
        <v>136</v>
      </c>
      <c r="P30" s="63">
        <v>719</v>
      </c>
      <c r="Q30" s="63">
        <v>477</v>
      </c>
      <c r="R30" s="63">
        <v>744</v>
      </c>
      <c r="S30" s="63">
        <v>429</v>
      </c>
      <c r="T30" s="41">
        <f t="shared" si="0"/>
        <v>0</v>
      </c>
      <c r="U30" s="36">
        <f t="shared" si="1"/>
        <v>3708</v>
      </c>
    </row>
    <row r="31" spans="1:21" ht="15">
      <c r="A31" s="37">
        <v>29</v>
      </c>
      <c r="B31" t="s">
        <v>153</v>
      </c>
      <c r="C31" s="6" t="s">
        <v>230</v>
      </c>
      <c r="D31" t="s">
        <v>155</v>
      </c>
      <c r="E31" s="34">
        <v>0</v>
      </c>
      <c r="F31" s="34">
        <v>361</v>
      </c>
      <c r="G31" s="34">
        <v>0</v>
      </c>
      <c r="H31" s="34">
        <v>0</v>
      </c>
      <c r="I31" s="34">
        <v>0</v>
      </c>
      <c r="J31" s="63">
        <v>0</v>
      </c>
      <c r="K31" s="63">
        <v>0</v>
      </c>
      <c r="L31" s="63">
        <v>0</v>
      </c>
      <c r="M31" s="34">
        <v>0</v>
      </c>
      <c r="N31" s="34">
        <v>0</v>
      </c>
      <c r="O31" s="34">
        <v>0</v>
      </c>
      <c r="P31" s="63">
        <v>771</v>
      </c>
      <c r="Q31" s="63">
        <v>273</v>
      </c>
      <c r="R31" s="63">
        <v>946</v>
      </c>
      <c r="S31" s="63">
        <v>862</v>
      </c>
      <c r="T31" s="28">
        <f t="shared" si="0"/>
        <v>0</v>
      </c>
      <c r="U31" s="36">
        <f t="shared" si="1"/>
        <v>3213</v>
      </c>
    </row>
    <row r="32" spans="1:21" ht="15">
      <c r="A32" s="37">
        <v>30</v>
      </c>
      <c r="B32" t="s">
        <v>173</v>
      </c>
      <c r="C32" t="s">
        <v>89</v>
      </c>
      <c r="E32" s="34">
        <v>424.24242424242425</v>
      </c>
      <c r="F32" s="34">
        <v>0</v>
      </c>
      <c r="G32" s="34">
        <v>0</v>
      </c>
      <c r="H32" s="34">
        <v>0</v>
      </c>
      <c r="I32" s="34">
        <v>574</v>
      </c>
      <c r="J32" s="63">
        <v>0</v>
      </c>
      <c r="K32" s="63">
        <v>0</v>
      </c>
      <c r="L32" s="63">
        <v>0</v>
      </c>
      <c r="M32" s="34">
        <v>0</v>
      </c>
      <c r="N32" s="34">
        <v>0</v>
      </c>
      <c r="O32" s="34">
        <v>0</v>
      </c>
      <c r="P32" s="63">
        <v>599</v>
      </c>
      <c r="Q32" s="63">
        <v>641</v>
      </c>
      <c r="R32" s="63">
        <v>372</v>
      </c>
      <c r="S32" s="63">
        <v>564</v>
      </c>
      <c r="T32" s="28">
        <f t="shared" si="0"/>
        <v>0</v>
      </c>
      <c r="U32" s="36">
        <f t="shared" si="1"/>
        <v>3174.242424242424</v>
      </c>
    </row>
    <row r="33" spans="1:21" ht="15">
      <c r="A33" s="37">
        <v>31</v>
      </c>
      <c r="B33" t="s">
        <v>156</v>
      </c>
      <c r="C33" t="s">
        <v>84</v>
      </c>
      <c r="E33" s="34">
        <v>380.6818181818182</v>
      </c>
      <c r="F33" s="34">
        <v>316.45569620253167</v>
      </c>
      <c r="G33" s="34">
        <v>0</v>
      </c>
      <c r="H33" s="34">
        <v>0</v>
      </c>
      <c r="I33" s="34">
        <v>578</v>
      </c>
      <c r="J33" s="34">
        <v>167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485</v>
      </c>
      <c r="Q33" s="34">
        <v>471</v>
      </c>
      <c r="R33" s="34">
        <v>486</v>
      </c>
      <c r="S33" s="34">
        <v>193</v>
      </c>
      <c r="T33" s="28">
        <f t="shared" si="0"/>
        <v>0</v>
      </c>
      <c r="U33" s="36">
        <f t="shared" si="1"/>
        <v>3077.1375143843497</v>
      </c>
    </row>
    <row r="34" spans="1:21" ht="15">
      <c r="A34" s="37">
        <v>32</v>
      </c>
      <c r="B34" t="s">
        <v>140</v>
      </c>
      <c r="C34" t="s">
        <v>141</v>
      </c>
      <c r="D34" t="s">
        <v>142</v>
      </c>
      <c r="E34" s="34">
        <v>420.45454545454544</v>
      </c>
      <c r="F34" s="34">
        <v>215.18987341772151</v>
      </c>
      <c r="G34" s="34">
        <v>149.28909952606634</v>
      </c>
      <c r="H34" s="34">
        <v>0</v>
      </c>
      <c r="I34" s="34">
        <v>580</v>
      </c>
      <c r="J34" s="34">
        <v>167</v>
      </c>
      <c r="K34" s="34">
        <v>74</v>
      </c>
      <c r="L34" s="34">
        <v>82</v>
      </c>
      <c r="M34" s="34">
        <v>0</v>
      </c>
      <c r="N34" s="34">
        <v>0</v>
      </c>
      <c r="O34" s="34">
        <v>0</v>
      </c>
      <c r="P34" s="34">
        <v>408</v>
      </c>
      <c r="Q34" s="34">
        <v>257</v>
      </c>
      <c r="R34" s="34">
        <v>389</v>
      </c>
      <c r="S34" s="34">
        <v>193</v>
      </c>
      <c r="T34" s="28">
        <f t="shared" si="0"/>
        <v>0</v>
      </c>
      <c r="U34" s="36">
        <f t="shared" si="1"/>
        <v>2934.933518398333</v>
      </c>
    </row>
    <row r="35" spans="1:21" ht="15">
      <c r="A35" s="37">
        <v>33</v>
      </c>
      <c r="B35" s="26" t="s">
        <v>235</v>
      </c>
      <c r="C35" t="s">
        <v>109</v>
      </c>
      <c r="D35" s="27"/>
      <c r="E35" s="34">
        <v>0</v>
      </c>
      <c r="F35" s="34">
        <v>0</v>
      </c>
      <c r="G35" s="34">
        <v>0</v>
      </c>
      <c r="H35" s="34">
        <v>0</v>
      </c>
      <c r="I35" s="63">
        <v>228</v>
      </c>
      <c r="J35" s="63">
        <v>225</v>
      </c>
      <c r="K35" s="63">
        <v>0</v>
      </c>
      <c r="L35" s="63">
        <v>0</v>
      </c>
      <c r="M35" s="63">
        <v>196</v>
      </c>
      <c r="N35" s="63">
        <v>273</v>
      </c>
      <c r="O35" s="63">
        <v>152</v>
      </c>
      <c r="P35" s="63">
        <v>205</v>
      </c>
      <c r="Q35" s="63">
        <v>698</v>
      </c>
      <c r="R35" s="63">
        <v>383</v>
      </c>
      <c r="S35" s="63">
        <v>513</v>
      </c>
      <c r="T35" s="29">
        <f aca="true" t="shared" si="2" ref="T35:T66">SMALL(E35:S35,1)+SMALL(E35:S35,2)+SMALL(E35:S35,3)+SMALL(E35:S35,4)</f>
        <v>0</v>
      </c>
      <c r="U35" s="36">
        <f aca="true" t="shared" si="3" ref="U35:U66">SUM(E35:S35)-T35</f>
        <v>2873</v>
      </c>
    </row>
    <row r="36" spans="1:21" ht="15">
      <c r="A36" s="37">
        <v>34</v>
      </c>
      <c r="B36" s="26" t="s">
        <v>236</v>
      </c>
      <c r="C36" s="6" t="s">
        <v>237</v>
      </c>
      <c r="D36" s="27"/>
      <c r="E36" s="34">
        <v>0</v>
      </c>
      <c r="F36" s="34">
        <v>0</v>
      </c>
      <c r="G36" s="34">
        <v>0</v>
      </c>
      <c r="H36" s="34">
        <v>0</v>
      </c>
      <c r="I36" s="63">
        <v>160</v>
      </c>
      <c r="J36" s="63">
        <v>171</v>
      </c>
      <c r="K36" s="63">
        <v>422</v>
      </c>
      <c r="L36" s="63">
        <v>91</v>
      </c>
      <c r="M36" s="63"/>
      <c r="N36" s="63"/>
      <c r="O36" s="63"/>
      <c r="P36" s="63">
        <v>509</v>
      </c>
      <c r="Q36" s="63">
        <v>456</v>
      </c>
      <c r="R36" s="63">
        <v>236</v>
      </c>
      <c r="S36" s="63">
        <v>227</v>
      </c>
      <c r="T36" s="29">
        <f t="shared" si="2"/>
        <v>0</v>
      </c>
      <c r="U36" s="36">
        <f t="shared" si="3"/>
        <v>2272</v>
      </c>
    </row>
    <row r="37" spans="1:21" ht="15">
      <c r="A37" s="37">
        <v>35</v>
      </c>
      <c r="B37" t="s">
        <v>174</v>
      </c>
      <c r="C37" t="s">
        <v>87</v>
      </c>
      <c r="E37" s="34">
        <v>164.77272727272728</v>
      </c>
      <c r="F37" s="34">
        <v>0</v>
      </c>
      <c r="G37" s="34">
        <v>0</v>
      </c>
      <c r="H37" s="34">
        <v>0</v>
      </c>
      <c r="I37" s="34">
        <v>502</v>
      </c>
      <c r="J37" s="34">
        <v>0</v>
      </c>
      <c r="K37" s="34">
        <v>292</v>
      </c>
      <c r="L37" s="34">
        <v>83</v>
      </c>
      <c r="M37" s="34">
        <v>0</v>
      </c>
      <c r="N37" s="34">
        <v>273</v>
      </c>
      <c r="O37" s="34">
        <v>139</v>
      </c>
      <c r="P37" s="34">
        <v>193</v>
      </c>
      <c r="Q37" s="34">
        <v>210</v>
      </c>
      <c r="R37" s="34">
        <v>216</v>
      </c>
      <c r="S37" s="34">
        <v>193</v>
      </c>
      <c r="T37" s="28">
        <f t="shared" si="2"/>
        <v>0</v>
      </c>
      <c r="U37" s="36">
        <f t="shared" si="3"/>
        <v>2265.772727272727</v>
      </c>
    </row>
    <row r="38" spans="1:21" ht="15">
      <c r="A38" s="37">
        <v>36</v>
      </c>
      <c r="B38" t="s">
        <v>94</v>
      </c>
      <c r="C38" t="s">
        <v>95</v>
      </c>
      <c r="D38" t="s">
        <v>96</v>
      </c>
      <c r="E38" s="34">
        <v>431.8181818181818</v>
      </c>
      <c r="F38" s="34">
        <v>284.8101265822785</v>
      </c>
      <c r="G38" s="34">
        <v>174.17061611374407</v>
      </c>
      <c r="H38" s="34">
        <v>491</v>
      </c>
      <c r="I38" s="34">
        <v>582</v>
      </c>
      <c r="J38" s="34">
        <v>167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28">
        <f t="shared" si="2"/>
        <v>0</v>
      </c>
      <c r="U38" s="36">
        <f t="shared" si="3"/>
        <v>2130.7989245142044</v>
      </c>
    </row>
    <row r="39" spans="1:21" ht="15">
      <c r="A39" s="37">
        <v>37</v>
      </c>
      <c r="B39" t="s">
        <v>108</v>
      </c>
      <c r="C39" t="s">
        <v>87</v>
      </c>
      <c r="D39" t="s">
        <v>96</v>
      </c>
      <c r="E39" s="34">
        <v>422.3484848484849</v>
      </c>
      <c r="F39" s="34">
        <v>335.44303797468353</v>
      </c>
      <c r="G39" s="34">
        <v>145.7345971563981</v>
      </c>
      <c r="H39" s="34">
        <v>336</v>
      </c>
      <c r="I39" s="34">
        <v>578</v>
      </c>
      <c r="J39" s="34">
        <v>167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28">
        <f t="shared" si="2"/>
        <v>0</v>
      </c>
      <c r="U39" s="36">
        <f t="shared" si="3"/>
        <v>1984.5261199795664</v>
      </c>
    </row>
    <row r="40" spans="1:21" ht="15">
      <c r="A40" s="37">
        <v>38</v>
      </c>
      <c r="B40" t="s">
        <v>665</v>
      </c>
      <c r="C40" t="s">
        <v>172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528</v>
      </c>
      <c r="Q40" s="34">
        <v>491</v>
      </c>
      <c r="R40" s="34">
        <v>441</v>
      </c>
      <c r="S40" s="34">
        <v>193</v>
      </c>
      <c r="T40" s="28">
        <f t="shared" si="2"/>
        <v>0</v>
      </c>
      <c r="U40" s="57">
        <f t="shared" si="3"/>
        <v>1653</v>
      </c>
    </row>
    <row r="41" spans="1:21" ht="15">
      <c r="A41" s="37">
        <v>39</v>
      </c>
      <c r="B41" s="26" t="s">
        <v>300</v>
      </c>
      <c r="C41" s="6" t="s">
        <v>234</v>
      </c>
      <c r="D41" s="27"/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63">
        <v>167</v>
      </c>
      <c r="K41" s="63">
        <v>220</v>
      </c>
      <c r="L41" s="63">
        <v>161</v>
      </c>
      <c r="M41" s="63">
        <v>0</v>
      </c>
      <c r="N41" s="63">
        <v>273</v>
      </c>
      <c r="O41" s="34">
        <v>0</v>
      </c>
      <c r="P41" s="63">
        <v>112</v>
      </c>
      <c r="Q41" s="63">
        <v>339</v>
      </c>
      <c r="R41" s="63">
        <v>147</v>
      </c>
      <c r="S41" s="63">
        <v>193</v>
      </c>
      <c r="T41" s="41">
        <f t="shared" si="2"/>
        <v>0</v>
      </c>
      <c r="U41" s="36">
        <f t="shared" si="3"/>
        <v>1612</v>
      </c>
    </row>
    <row r="42" spans="1:21" ht="15">
      <c r="A42" s="37">
        <v>40</v>
      </c>
      <c r="B42" t="s">
        <v>666</v>
      </c>
      <c r="C42" t="s">
        <v>115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486</v>
      </c>
      <c r="Q42" s="34">
        <v>119</v>
      </c>
      <c r="R42" s="34">
        <v>590</v>
      </c>
      <c r="S42" s="34">
        <v>392</v>
      </c>
      <c r="T42" s="28">
        <f t="shared" si="2"/>
        <v>0</v>
      </c>
      <c r="U42" s="57">
        <f t="shared" si="3"/>
        <v>1587</v>
      </c>
    </row>
    <row r="43" spans="1:21" ht="15">
      <c r="A43" s="37">
        <v>41</v>
      </c>
      <c r="B43" t="s">
        <v>667</v>
      </c>
      <c r="C43" s="6" t="s">
        <v>280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0">
        <v>235</v>
      </c>
      <c r="Q43" s="30">
        <v>611</v>
      </c>
      <c r="R43" s="30">
        <v>308</v>
      </c>
      <c r="S43" s="30">
        <v>338</v>
      </c>
      <c r="T43" s="28">
        <f t="shared" si="2"/>
        <v>0</v>
      </c>
      <c r="U43" s="57">
        <f t="shared" si="3"/>
        <v>1492</v>
      </c>
    </row>
    <row r="44" spans="1:21" ht="15">
      <c r="A44" s="37">
        <v>42</v>
      </c>
      <c r="B44" s="26" t="s">
        <v>297</v>
      </c>
      <c r="C44" s="6" t="s">
        <v>79</v>
      </c>
      <c r="D44" s="27"/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40">
        <v>167</v>
      </c>
      <c r="K44" s="40">
        <v>323</v>
      </c>
      <c r="L44" s="40">
        <v>265</v>
      </c>
      <c r="M44" s="34">
        <v>0</v>
      </c>
      <c r="N44" s="34">
        <v>0</v>
      </c>
      <c r="O44" s="34">
        <v>0</v>
      </c>
      <c r="P44" s="40">
        <v>112</v>
      </c>
      <c r="Q44" s="40">
        <v>344</v>
      </c>
      <c r="R44" s="40">
        <v>51</v>
      </c>
      <c r="S44" s="40">
        <v>193</v>
      </c>
      <c r="T44" s="41">
        <f t="shared" si="2"/>
        <v>0</v>
      </c>
      <c r="U44" s="36">
        <f t="shared" si="3"/>
        <v>1455</v>
      </c>
    </row>
    <row r="45" spans="1:24" ht="15">
      <c r="A45" s="37">
        <v>43</v>
      </c>
      <c r="B45" t="s">
        <v>544</v>
      </c>
      <c r="C45" s="52" t="s">
        <v>545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0">
        <v>273</v>
      </c>
      <c r="O45" s="30">
        <v>136</v>
      </c>
      <c r="P45" s="30">
        <v>488</v>
      </c>
      <c r="Q45" s="30">
        <v>103</v>
      </c>
      <c r="R45" s="30">
        <v>156</v>
      </c>
      <c r="S45" s="30">
        <v>193</v>
      </c>
      <c r="T45" s="28">
        <f t="shared" si="2"/>
        <v>0</v>
      </c>
      <c r="U45" s="36">
        <f t="shared" si="3"/>
        <v>1349</v>
      </c>
      <c r="X45" t="s">
        <v>633</v>
      </c>
    </row>
    <row r="46" spans="1:21" ht="15">
      <c r="A46" s="37">
        <v>44</v>
      </c>
      <c r="B46" t="s">
        <v>682</v>
      </c>
      <c r="C46" s="52" t="s">
        <v>299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0">
        <v>486</v>
      </c>
      <c r="Q46" s="30">
        <v>262</v>
      </c>
      <c r="R46" s="30">
        <v>372</v>
      </c>
      <c r="S46" s="30">
        <v>193</v>
      </c>
      <c r="T46" s="28">
        <f t="shared" si="2"/>
        <v>0</v>
      </c>
      <c r="U46" s="57">
        <f t="shared" si="3"/>
        <v>1313</v>
      </c>
    </row>
    <row r="47" spans="1:21" ht="15">
      <c r="A47" s="37">
        <v>45</v>
      </c>
      <c r="B47" s="26" t="s">
        <v>284</v>
      </c>
      <c r="C47" s="6" t="s">
        <v>285</v>
      </c>
      <c r="D47" s="27"/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40">
        <v>167</v>
      </c>
      <c r="K47" s="31">
        <v>0</v>
      </c>
      <c r="L47" s="31">
        <v>0</v>
      </c>
      <c r="M47" s="34">
        <v>0</v>
      </c>
      <c r="N47" s="34">
        <v>0</v>
      </c>
      <c r="O47" s="34">
        <v>0</v>
      </c>
      <c r="P47" s="31">
        <v>380</v>
      </c>
      <c r="Q47" s="31">
        <v>283</v>
      </c>
      <c r="R47" s="31">
        <v>278</v>
      </c>
      <c r="S47" s="31">
        <v>193</v>
      </c>
      <c r="T47" s="41">
        <f t="shared" si="2"/>
        <v>0</v>
      </c>
      <c r="U47" s="36">
        <f t="shared" si="3"/>
        <v>1301</v>
      </c>
    </row>
    <row r="48" spans="1:21" ht="15">
      <c r="A48" s="37">
        <v>46</v>
      </c>
      <c r="B48" s="52" t="s">
        <v>670</v>
      </c>
      <c r="C48" s="52" t="s">
        <v>671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0">
        <v>407</v>
      </c>
      <c r="Q48" s="30">
        <v>281</v>
      </c>
      <c r="R48" s="30">
        <v>381</v>
      </c>
      <c r="S48" s="30">
        <v>193</v>
      </c>
      <c r="T48" s="28">
        <f t="shared" si="2"/>
        <v>0</v>
      </c>
      <c r="U48" s="57">
        <f t="shared" si="3"/>
        <v>1262</v>
      </c>
    </row>
    <row r="49" spans="1:21" ht="15">
      <c r="A49" s="37">
        <v>47</v>
      </c>
      <c r="B49" s="52" t="s">
        <v>673</v>
      </c>
      <c r="C49" s="6" t="s">
        <v>79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0">
        <v>392</v>
      </c>
      <c r="Q49" s="30">
        <v>99</v>
      </c>
      <c r="R49" s="30">
        <v>445</v>
      </c>
      <c r="S49" s="30">
        <v>287</v>
      </c>
      <c r="T49" s="28">
        <f t="shared" si="2"/>
        <v>0</v>
      </c>
      <c r="U49" s="57">
        <f t="shared" si="3"/>
        <v>1223</v>
      </c>
    </row>
    <row r="50" spans="1:21" ht="15">
      <c r="A50" s="37">
        <v>48</v>
      </c>
      <c r="B50" t="s">
        <v>542</v>
      </c>
      <c r="C50" s="6" t="s">
        <v>87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0">
        <v>273</v>
      </c>
      <c r="O50" s="30"/>
      <c r="P50" s="30">
        <v>210</v>
      </c>
      <c r="Q50" s="30">
        <v>358</v>
      </c>
      <c r="R50" s="30">
        <v>142</v>
      </c>
      <c r="S50" s="30">
        <v>218</v>
      </c>
      <c r="T50" s="28">
        <f t="shared" si="2"/>
        <v>0</v>
      </c>
      <c r="U50" s="36">
        <f t="shared" si="3"/>
        <v>1201</v>
      </c>
    </row>
    <row r="51" spans="1:21" ht="15">
      <c r="A51" s="37">
        <v>49</v>
      </c>
      <c r="B51" t="s">
        <v>102</v>
      </c>
      <c r="C51" t="s">
        <v>103</v>
      </c>
      <c r="D51" t="s">
        <v>104</v>
      </c>
      <c r="E51" s="30">
        <v>422.3484848484849</v>
      </c>
      <c r="F51" s="30">
        <v>259.49367088607596</v>
      </c>
      <c r="G51" s="30">
        <v>0</v>
      </c>
      <c r="H51" s="30">
        <v>412</v>
      </c>
      <c r="I51" s="30">
        <v>0</v>
      </c>
      <c r="J51" s="31">
        <v>0</v>
      </c>
      <c r="K51" s="31">
        <v>0</v>
      </c>
      <c r="L51" s="31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28">
        <f t="shared" si="2"/>
        <v>0</v>
      </c>
      <c r="U51" s="36">
        <f t="shared" si="3"/>
        <v>1093.842155734561</v>
      </c>
    </row>
    <row r="52" spans="1:21" ht="15">
      <c r="A52" s="37">
        <v>50</v>
      </c>
      <c r="B52" s="26" t="s">
        <v>468</v>
      </c>
      <c r="C52" s="6" t="s">
        <v>431</v>
      </c>
      <c r="D52" s="27"/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40">
        <v>187</v>
      </c>
      <c r="L52" s="31">
        <v>0</v>
      </c>
      <c r="M52" s="31">
        <v>0</v>
      </c>
      <c r="N52" s="31">
        <v>273</v>
      </c>
      <c r="O52" s="31"/>
      <c r="P52" s="31">
        <v>112</v>
      </c>
      <c r="Q52" s="31">
        <v>99</v>
      </c>
      <c r="R52" s="31">
        <v>219</v>
      </c>
      <c r="S52" s="31">
        <v>193</v>
      </c>
      <c r="T52" s="41">
        <f t="shared" si="2"/>
        <v>0</v>
      </c>
      <c r="U52" s="36">
        <f t="shared" si="3"/>
        <v>1083</v>
      </c>
    </row>
    <row r="53" spans="1:21" ht="15">
      <c r="A53" s="37">
        <v>51</v>
      </c>
      <c r="B53" s="52" t="s">
        <v>674</v>
      </c>
      <c r="C53" t="s">
        <v>141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0">
        <v>387</v>
      </c>
      <c r="Q53" s="30">
        <v>99</v>
      </c>
      <c r="R53" s="30">
        <v>112</v>
      </c>
      <c r="S53" s="30">
        <v>388</v>
      </c>
      <c r="T53" s="28">
        <f t="shared" si="2"/>
        <v>0</v>
      </c>
      <c r="U53" s="57">
        <f t="shared" si="3"/>
        <v>986</v>
      </c>
    </row>
    <row r="54" spans="1:21" ht="15">
      <c r="A54" s="37">
        <v>52</v>
      </c>
      <c r="B54" s="26" t="s">
        <v>288</v>
      </c>
      <c r="C54" s="6" t="s">
        <v>280</v>
      </c>
      <c r="D54" s="27"/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40">
        <v>167</v>
      </c>
      <c r="K54" s="31">
        <v>0</v>
      </c>
      <c r="L54" s="31">
        <v>0</v>
      </c>
      <c r="M54" s="34">
        <v>0</v>
      </c>
      <c r="N54" s="34">
        <v>0</v>
      </c>
      <c r="O54" s="34">
        <v>0</v>
      </c>
      <c r="P54" s="31">
        <v>258</v>
      </c>
      <c r="Q54" s="31">
        <v>99</v>
      </c>
      <c r="R54" s="31">
        <v>218</v>
      </c>
      <c r="S54" s="31">
        <v>193</v>
      </c>
      <c r="T54" s="41">
        <f t="shared" si="2"/>
        <v>0</v>
      </c>
      <c r="U54" s="36">
        <f t="shared" si="3"/>
        <v>935</v>
      </c>
    </row>
    <row r="55" spans="1:21" ht="15">
      <c r="A55" s="37">
        <v>53</v>
      </c>
      <c r="B55" t="s">
        <v>116</v>
      </c>
      <c r="C55" t="s">
        <v>84</v>
      </c>
      <c r="D55" t="s">
        <v>117</v>
      </c>
      <c r="E55" s="30">
        <v>333.3333333333333</v>
      </c>
      <c r="F55" s="30">
        <v>284.8101265822785</v>
      </c>
      <c r="G55" s="30">
        <v>0</v>
      </c>
      <c r="H55" s="30">
        <v>90</v>
      </c>
      <c r="I55" s="30">
        <v>169</v>
      </c>
      <c r="J55" s="30">
        <v>0</v>
      </c>
      <c r="K55" s="31">
        <v>0</v>
      </c>
      <c r="L55" s="31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28">
        <f t="shared" si="2"/>
        <v>0</v>
      </c>
      <c r="U55" s="36">
        <f t="shared" si="3"/>
        <v>877.1434599156119</v>
      </c>
    </row>
    <row r="56" spans="1:21" ht="15">
      <c r="A56" s="37">
        <v>54</v>
      </c>
      <c r="B56" t="s">
        <v>678</v>
      </c>
      <c r="C56" t="s">
        <v>679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0">
        <v>112</v>
      </c>
      <c r="Q56" s="30">
        <v>223</v>
      </c>
      <c r="R56" s="30">
        <v>147</v>
      </c>
      <c r="S56" s="30">
        <v>221</v>
      </c>
      <c r="T56" s="28">
        <f t="shared" si="2"/>
        <v>0</v>
      </c>
      <c r="U56" s="57">
        <f t="shared" si="3"/>
        <v>703</v>
      </c>
    </row>
    <row r="57" spans="1:21" ht="15">
      <c r="A57" s="37">
        <v>55</v>
      </c>
      <c r="B57" t="s">
        <v>157</v>
      </c>
      <c r="C57" t="s">
        <v>158</v>
      </c>
      <c r="E57" s="30">
        <v>407.1969696969697</v>
      </c>
      <c r="F57" s="30">
        <v>278.4810126582278</v>
      </c>
      <c r="G57" s="30">
        <v>0</v>
      </c>
      <c r="H57" s="30">
        <v>0</v>
      </c>
      <c r="I57" s="30">
        <v>0</v>
      </c>
      <c r="J57" s="31">
        <v>0</v>
      </c>
      <c r="K57" s="31">
        <v>0</v>
      </c>
      <c r="L57" s="31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28">
        <f t="shared" si="2"/>
        <v>0</v>
      </c>
      <c r="U57" s="36">
        <f t="shared" si="3"/>
        <v>685.6779823551975</v>
      </c>
    </row>
    <row r="58" spans="1:21" ht="15">
      <c r="A58" s="37">
        <v>56</v>
      </c>
      <c r="B58" s="27" t="s">
        <v>409</v>
      </c>
      <c r="C58" s="6" t="s">
        <v>109</v>
      </c>
      <c r="D58" s="27"/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40">
        <v>591</v>
      </c>
      <c r="L58" s="40">
        <v>85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41">
        <f t="shared" si="2"/>
        <v>0</v>
      </c>
      <c r="U58" s="36">
        <f t="shared" si="3"/>
        <v>676</v>
      </c>
    </row>
    <row r="59" spans="1:21" ht="15">
      <c r="A59" s="37">
        <v>57</v>
      </c>
      <c r="B59" t="s">
        <v>489</v>
      </c>
      <c r="C59" s="26" t="s">
        <v>185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0">
        <v>164</v>
      </c>
      <c r="Q59" s="30">
        <v>99</v>
      </c>
      <c r="R59" s="30">
        <v>167</v>
      </c>
      <c r="S59" s="30">
        <v>193</v>
      </c>
      <c r="T59" s="28">
        <f t="shared" si="2"/>
        <v>0</v>
      </c>
      <c r="U59" s="57">
        <f t="shared" si="3"/>
        <v>623</v>
      </c>
    </row>
    <row r="60" spans="1:21" ht="15">
      <c r="A60" s="37">
        <v>58</v>
      </c>
      <c r="B60" s="26" t="s">
        <v>423</v>
      </c>
      <c r="C60" s="26" t="s">
        <v>185</v>
      </c>
      <c r="D60" s="27"/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40">
        <v>399</v>
      </c>
      <c r="L60" s="40">
        <v>218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41">
        <f t="shared" si="2"/>
        <v>0</v>
      </c>
      <c r="U60" s="36">
        <f t="shared" si="3"/>
        <v>617</v>
      </c>
    </row>
    <row r="61" spans="1:21" ht="15">
      <c r="A61" s="37">
        <v>59</v>
      </c>
      <c r="B61" t="s">
        <v>541</v>
      </c>
      <c r="C61" t="s">
        <v>84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55">
        <v>196</v>
      </c>
      <c r="N61" s="55">
        <v>277</v>
      </c>
      <c r="O61" s="55">
        <v>136</v>
      </c>
      <c r="P61" s="34">
        <v>0</v>
      </c>
      <c r="Q61" s="34">
        <v>0</v>
      </c>
      <c r="R61" s="34">
        <v>0</v>
      </c>
      <c r="S61" s="34">
        <v>0</v>
      </c>
      <c r="T61" s="56">
        <f t="shared" si="2"/>
        <v>0</v>
      </c>
      <c r="U61" s="36">
        <f t="shared" si="3"/>
        <v>609</v>
      </c>
    </row>
    <row r="62" spans="1:21" ht="15">
      <c r="A62" s="37">
        <v>60</v>
      </c>
      <c r="B62" t="s">
        <v>118</v>
      </c>
      <c r="C62" t="s">
        <v>119</v>
      </c>
      <c r="D62" t="s">
        <v>120</v>
      </c>
      <c r="E62" s="30">
        <v>0</v>
      </c>
      <c r="F62" s="30">
        <v>215</v>
      </c>
      <c r="G62" s="30">
        <v>127.96208530805687</v>
      </c>
      <c r="H62" s="30">
        <v>84</v>
      </c>
      <c r="I62" s="30">
        <v>173</v>
      </c>
      <c r="J62" s="31">
        <v>0</v>
      </c>
      <c r="K62" s="31">
        <v>0</v>
      </c>
      <c r="L62" s="31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28">
        <f t="shared" si="2"/>
        <v>0</v>
      </c>
      <c r="U62" s="36">
        <f t="shared" si="3"/>
        <v>599.9620853080569</v>
      </c>
    </row>
    <row r="63" spans="1:21" ht="15">
      <c r="A63" s="37">
        <v>61</v>
      </c>
      <c r="B63" s="27" t="s">
        <v>467</v>
      </c>
      <c r="C63" s="6" t="s">
        <v>420</v>
      </c>
      <c r="D63" s="27"/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40">
        <v>461</v>
      </c>
      <c r="L63" s="40">
        <v>82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41">
        <f t="shared" si="2"/>
        <v>0</v>
      </c>
      <c r="U63" s="36">
        <f t="shared" si="3"/>
        <v>543</v>
      </c>
    </row>
    <row r="64" spans="1:21" ht="15">
      <c r="A64" s="37">
        <v>62</v>
      </c>
      <c r="B64" s="26" t="s">
        <v>286</v>
      </c>
      <c r="C64" s="6" t="s">
        <v>109</v>
      </c>
      <c r="D64" s="27"/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40">
        <v>167</v>
      </c>
      <c r="K64" s="40">
        <v>229</v>
      </c>
      <c r="L64" s="40">
        <v>114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41">
        <f t="shared" si="2"/>
        <v>0</v>
      </c>
      <c r="U64" s="36">
        <f t="shared" si="3"/>
        <v>510</v>
      </c>
    </row>
    <row r="65" spans="1:21" ht="15">
      <c r="A65" s="37">
        <v>63</v>
      </c>
      <c r="B65" t="s">
        <v>495</v>
      </c>
      <c r="C65" s="6" t="s">
        <v>109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0">
        <v>273</v>
      </c>
      <c r="O65" s="30">
        <v>136</v>
      </c>
      <c r="P65" s="34">
        <v>0</v>
      </c>
      <c r="Q65" s="34">
        <v>0</v>
      </c>
      <c r="R65" s="34">
        <v>0</v>
      </c>
      <c r="S65" s="34">
        <v>0</v>
      </c>
      <c r="T65" s="28">
        <f t="shared" si="2"/>
        <v>0</v>
      </c>
      <c r="U65" s="36">
        <f t="shared" si="3"/>
        <v>409</v>
      </c>
    </row>
    <row r="66" spans="1:21" ht="15">
      <c r="A66" s="37">
        <v>64</v>
      </c>
      <c r="B66" t="s">
        <v>547</v>
      </c>
      <c r="C66" s="6" t="s">
        <v>109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0">
        <v>273</v>
      </c>
      <c r="O66" s="30">
        <v>136</v>
      </c>
      <c r="P66" s="34">
        <v>0</v>
      </c>
      <c r="Q66" s="34">
        <v>0</v>
      </c>
      <c r="R66" s="34">
        <v>0</v>
      </c>
      <c r="S66" s="34">
        <v>0</v>
      </c>
      <c r="T66" s="28">
        <f t="shared" si="2"/>
        <v>0</v>
      </c>
      <c r="U66" s="36">
        <f t="shared" si="3"/>
        <v>409</v>
      </c>
    </row>
    <row r="67" spans="1:21" ht="15">
      <c r="A67" s="37">
        <v>65</v>
      </c>
      <c r="B67" s="26" t="s">
        <v>233</v>
      </c>
      <c r="C67" s="6" t="s">
        <v>234</v>
      </c>
      <c r="D67" s="27"/>
      <c r="E67" s="30">
        <v>0</v>
      </c>
      <c r="F67" s="30">
        <v>0</v>
      </c>
      <c r="G67" s="30">
        <v>0</v>
      </c>
      <c r="H67" s="30">
        <v>0</v>
      </c>
      <c r="I67" s="30">
        <v>319</v>
      </c>
      <c r="J67" s="31">
        <v>0</v>
      </c>
      <c r="K67" s="31">
        <v>0</v>
      </c>
      <c r="L67" s="31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28">
        <f aca="true" t="shared" si="4" ref="T67:T72">SMALL(E67:S67,1)+SMALL(E67:S67,2)+SMALL(E67:S67,3)+SMALL(E67:S67,4)</f>
        <v>0</v>
      </c>
      <c r="U67" s="36">
        <f aca="true" t="shared" si="5" ref="U67:U72">SUM(E67:S67)-T67</f>
        <v>319</v>
      </c>
    </row>
    <row r="68" spans="1:21" ht="15">
      <c r="A68" s="37">
        <v>66</v>
      </c>
      <c r="B68" t="s">
        <v>568</v>
      </c>
      <c r="C68" s="52" t="s">
        <v>610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0">
        <v>273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28">
        <f t="shared" si="4"/>
        <v>0</v>
      </c>
      <c r="U68" s="36">
        <f t="shared" si="5"/>
        <v>273</v>
      </c>
    </row>
    <row r="69" spans="1:21" ht="15">
      <c r="A69" s="37">
        <v>67</v>
      </c>
      <c r="B69" t="s">
        <v>563</v>
      </c>
      <c r="C69" s="52" t="s">
        <v>106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0">
        <v>273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28">
        <f t="shared" si="4"/>
        <v>0</v>
      </c>
      <c r="U69" s="36">
        <f t="shared" si="5"/>
        <v>273</v>
      </c>
    </row>
    <row r="70" spans="1:21" ht="15">
      <c r="A70" s="37">
        <v>68</v>
      </c>
      <c r="B70" t="s">
        <v>567</v>
      </c>
      <c r="C70" s="52" t="s">
        <v>611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0">
        <v>273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28">
        <f t="shared" si="4"/>
        <v>0</v>
      </c>
      <c r="U70" s="36">
        <f t="shared" si="5"/>
        <v>273</v>
      </c>
    </row>
    <row r="71" spans="1:21" ht="15">
      <c r="A71" s="37">
        <v>69</v>
      </c>
      <c r="B71" s="26" t="s">
        <v>432</v>
      </c>
      <c r="C71" s="6" t="s">
        <v>87</v>
      </c>
      <c r="D71" s="6" t="s">
        <v>287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40">
        <v>96</v>
      </c>
      <c r="L71" s="40">
        <v>82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41">
        <f t="shared" si="4"/>
        <v>0</v>
      </c>
      <c r="U71" s="36">
        <f t="shared" si="5"/>
        <v>178</v>
      </c>
    </row>
    <row r="72" spans="1:21" ht="15">
      <c r="A72" s="37">
        <v>70</v>
      </c>
      <c r="B72" s="26" t="s">
        <v>295</v>
      </c>
      <c r="C72" s="6" t="s">
        <v>87</v>
      </c>
      <c r="D72" s="27"/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40">
        <v>167</v>
      </c>
      <c r="K72" s="31">
        <v>0</v>
      </c>
      <c r="L72" s="31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41">
        <f t="shared" si="4"/>
        <v>0</v>
      </c>
      <c r="U72" s="36">
        <f t="shared" si="5"/>
        <v>167</v>
      </c>
    </row>
  </sheetData>
  <sheetProtection/>
  <mergeCells count="2">
    <mergeCell ref="C1:G1"/>
    <mergeCell ref="H1:U1"/>
  </mergeCells>
  <hyperlinks>
    <hyperlink ref="D3" r:id="rId1" display="niceclouds.com"/>
    <hyperlink ref="D11" r:id="rId2" display="niceclouds.com"/>
    <hyperlink ref="D6" r:id="rId3" display="www.GearForFly.com"/>
  </hyperlinks>
  <printOptions/>
  <pageMargins left="0.7" right="0.7" top="0.75" bottom="0.75" header="0.3" footer="0.3"/>
  <pageSetup horizontalDpi="600" verticalDpi="600" orientation="portrait" r:id="rId6"/>
  <drawing r:id="rId5"/>
  <tableParts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5:R29"/>
  <sheetViews>
    <sheetView zoomScalePageLayoutView="0" workbookViewId="0" topLeftCell="A18">
      <selection activeCell="W21" sqref="W21"/>
    </sheetView>
  </sheetViews>
  <sheetFormatPr defaultColWidth="9.140625" defaultRowHeight="15"/>
  <cols>
    <col min="1" max="1" width="8.140625" style="60" customWidth="1"/>
    <col min="2" max="2" width="16.421875" style="0" customWidth="1"/>
    <col min="3" max="17" width="6.28125" style="0" customWidth="1"/>
    <col min="18" max="18" width="9.140625" style="0" customWidth="1"/>
  </cols>
  <sheetData>
    <row r="1" ht="15" hidden="1"/>
    <row r="2" ht="15" hidden="1"/>
    <row r="3" ht="15" hidden="1"/>
    <row r="4" ht="15" hidden="1"/>
    <row r="5" spans="3:18" ht="15" hidden="1">
      <c r="C5" s="60">
        <v>1</v>
      </c>
      <c r="D5" s="60">
        <v>2</v>
      </c>
      <c r="E5" s="60">
        <v>3</v>
      </c>
      <c r="F5" s="60">
        <v>4</v>
      </c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  <c r="M5" s="60">
        <v>11</v>
      </c>
      <c r="N5" s="60">
        <v>12</v>
      </c>
      <c r="O5" s="60">
        <v>13</v>
      </c>
      <c r="P5" s="60">
        <v>14</v>
      </c>
      <c r="Q5" s="60">
        <v>15</v>
      </c>
      <c r="R5" t="s">
        <v>691</v>
      </c>
    </row>
    <row r="6" spans="2:18" ht="15" hidden="1">
      <c r="B6" t="s">
        <v>685</v>
      </c>
      <c r="C6" s="60">
        <f>'T1'!M13</f>
        <v>2609</v>
      </c>
      <c r="D6" s="60">
        <f>'T2'!M13</f>
        <v>1102</v>
      </c>
      <c r="E6" s="60">
        <f>'T3'!M13</f>
        <v>1111</v>
      </c>
      <c r="F6" s="60">
        <f>'T4'!M13</f>
        <v>2109</v>
      </c>
      <c r="G6" s="60">
        <f>'T5'!M13</f>
        <v>1086</v>
      </c>
      <c r="H6" s="60">
        <f>'T6'!M13</f>
        <v>824</v>
      </c>
      <c r="I6" s="60">
        <f>'T7'!M13</f>
        <v>2899</v>
      </c>
      <c r="J6" s="60">
        <f>'T8'!M13</f>
        <v>1357</v>
      </c>
      <c r="K6" s="60">
        <f>'T9'!M13</f>
        <v>458</v>
      </c>
      <c r="L6" s="60">
        <f>'T10'!M13</f>
        <v>1416</v>
      </c>
      <c r="M6" s="60">
        <f>'T11'!M13</f>
        <v>772</v>
      </c>
      <c r="N6" s="60">
        <f>'T12'!M13</f>
        <v>2640</v>
      </c>
      <c r="O6" s="60">
        <f>'T13'!M13</f>
        <v>2885</v>
      </c>
      <c r="P6" s="60">
        <f>'T14'!M13</f>
        <v>2891</v>
      </c>
      <c r="Q6" s="60">
        <f>'T15'!M13</f>
        <v>2421</v>
      </c>
      <c r="R6">
        <f>SUM(C6:Q6)</f>
        <v>26580</v>
      </c>
    </row>
    <row r="7" spans="2:18" ht="15" hidden="1">
      <c r="B7" t="s">
        <v>686</v>
      </c>
      <c r="C7" s="60">
        <f>'T1'!M14</f>
        <v>2191</v>
      </c>
      <c r="D7" s="60">
        <f>'T2'!M14</f>
        <v>1133</v>
      </c>
      <c r="E7" s="60">
        <f>'T3'!M14</f>
        <v>969</v>
      </c>
      <c r="F7" s="60">
        <f>'T4'!M14</f>
        <v>2693</v>
      </c>
      <c r="G7" s="60">
        <f>'T5'!M14</f>
        <v>2541</v>
      </c>
      <c r="H7" s="60">
        <f>'T6'!M14</f>
        <v>966</v>
      </c>
      <c r="I7" s="60">
        <f>'T7'!M14</f>
        <v>2109</v>
      </c>
      <c r="J7" s="60">
        <f>'T8'!M14</f>
        <v>1142</v>
      </c>
      <c r="K7" s="60">
        <f>'T9'!M14</f>
        <v>1288</v>
      </c>
      <c r="L7" s="60">
        <f>'T10'!M14</f>
        <v>1091</v>
      </c>
      <c r="M7" s="60">
        <f>'T11'!M14</f>
        <v>1447</v>
      </c>
      <c r="N7" s="60">
        <f>'T12'!M14</f>
        <v>2595</v>
      </c>
      <c r="O7" s="60">
        <f>'T13'!M14</f>
        <v>2734</v>
      </c>
      <c r="P7" s="60">
        <f>'T14'!M14</f>
        <v>2905</v>
      </c>
      <c r="Q7" s="60">
        <f>'T15'!M14</f>
        <v>2652</v>
      </c>
      <c r="R7">
        <f aca="true" t="shared" si="0" ref="R7:R16">SUM(C7:Q7)</f>
        <v>28456</v>
      </c>
    </row>
    <row r="8" spans="2:18" ht="15" hidden="1">
      <c r="B8" t="s">
        <v>687</v>
      </c>
      <c r="C8" s="60">
        <f>'T1'!M15</f>
        <v>1569</v>
      </c>
      <c r="D8" s="60">
        <f>'T2'!M15</f>
        <v>835</v>
      </c>
      <c r="E8" s="60">
        <f>'T3'!M15</f>
        <v>675</v>
      </c>
      <c r="F8" s="60">
        <f>'T4'!M15</f>
        <v>2072</v>
      </c>
      <c r="G8" s="60">
        <f>'T5'!M15</f>
        <v>1866</v>
      </c>
      <c r="H8" s="60">
        <f>'T6'!M15</f>
        <v>501</v>
      </c>
      <c r="I8" s="60">
        <f>'T7'!M15</f>
        <v>1715</v>
      </c>
      <c r="J8" s="60">
        <f>'T8'!M15</f>
        <v>857</v>
      </c>
      <c r="K8" s="60">
        <f>'T9'!M15</f>
        <v>1095</v>
      </c>
      <c r="L8" s="60">
        <f>'T10'!M15</f>
        <v>898</v>
      </c>
      <c r="M8" s="60">
        <f>'T11'!M15</f>
        <v>731</v>
      </c>
      <c r="N8" s="60">
        <f>'T12'!M15</f>
        <v>2062</v>
      </c>
      <c r="O8" s="60">
        <f>'T13'!M15</f>
        <v>1902</v>
      </c>
      <c r="P8" s="60">
        <f>'T14'!M15</f>
        <v>2389</v>
      </c>
      <c r="Q8" s="60">
        <f>'T15'!M15</f>
        <v>2074</v>
      </c>
      <c r="R8">
        <f t="shared" si="0"/>
        <v>21241</v>
      </c>
    </row>
    <row r="9" spans="2:18" ht="15" hidden="1">
      <c r="B9" t="s">
        <v>688</v>
      </c>
      <c r="C9" s="60">
        <f>'T1'!M16</f>
        <v>1872</v>
      </c>
      <c r="D9" s="60">
        <f>'T2'!M16</f>
        <v>847</v>
      </c>
      <c r="E9" s="60">
        <f>'T3'!M16</f>
        <v>783</v>
      </c>
      <c r="F9" s="60">
        <f>'T4'!M16</f>
        <v>1409</v>
      </c>
      <c r="G9" s="60">
        <f>'T5'!M16</f>
        <v>740</v>
      </c>
      <c r="H9" s="60">
        <f>'T6'!M16</f>
        <v>838</v>
      </c>
      <c r="I9" s="60">
        <f>'T7'!M16</f>
        <v>2037</v>
      </c>
      <c r="J9" s="60">
        <f>'T8'!M16</f>
        <v>1228</v>
      </c>
      <c r="K9" s="60">
        <f>'T9'!M16</f>
        <v>196</v>
      </c>
      <c r="L9" s="60">
        <f>'T10'!M16</f>
        <v>0</v>
      </c>
      <c r="M9" s="60">
        <f>'T11'!M16</f>
        <v>248</v>
      </c>
      <c r="N9" s="60">
        <f>'T12'!M16</f>
        <v>2439</v>
      </c>
      <c r="O9" s="60">
        <f>'T13'!M16</f>
        <v>2399</v>
      </c>
      <c r="P9" s="60">
        <f>'T14'!M16</f>
        <v>2686</v>
      </c>
      <c r="Q9" s="60">
        <f>'T15'!M16</f>
        <v>1953</v>
      </c>
      <c r="R9">
        <f t="shared" si="0"/>
        <v>19675</v>
      </c>
    </row>
    <row r="10" spans="2:18" ht="15" hidden="1">
      <c r="B10" t="s">
        <v>689</v>
      </c>
      <c r="C10" s="60">
        <f>'T1'!M17</f>
        <v>573</v>
      </c>
      <c r="D10" s="60">
        <f>'T2'!M17</f>
        <v>474</v>
      </c>
      <c r="E10" s="60">
        <f>'T3'!M17</f>
        <v>674</v>
      </c>
      <c r="F10" s="60">
        <f>'T4'!M17</f>
        <v>1347</v>
      </c>
      <c r="G10" s="60">
        <f>'T5'!M17</f>
        <v>2113</v>
      </c>
      <c r="H10" s="60">
        <f>'T6'!M17</f>
        <v>589</v>
      </c>
      <c r="I10" s="60">
        <f>'T7'!M17</f>
        <v>1296</v>
      </c>
      <c r="J10" s="60">
        <f>'T8'!M17</f>
        <v>485</v>
      </c>
      <c r="K10" s="60">
        <f>'T9'!M17</f>
        <v>0</v>
      </c>
      <c r="L10" s="60">
        <f>'T10'!M17</f>
        <v>834</v>
      </c>
      <c r="M10" s="60">
        <f>'T11'!M17</f>
        <v>500</v>
      </c>
      <c r="N10" s="60">
        <f>'T12'!M17</f>
        <v>1626</v>
      </c>
      <c r="O10" s="60">
        <f>'T13'!M17</f>
        <v>1630</v>
      </c>
      <c r="P10" s="60">
        <f>'T14'!M17</f>
        <v>1756</v>
      </c>
      <c r="Q10" s="60">
        <f>'T15'!M17</f>
        <v>1616</v>
      </c>
      <c r="R10">
        <f t="shared" si="0"/>
        <v>15513</v>
      </c>
    </row>
    <row r="11" spans="2:18" ht="15" hidden="1">
      <c r="B11" t="s">
        <v>96</v>
      </c>
      <c r="C11" s="60">
        <f>'T1'!M18</f>
        <v>854</v>
      </c>
      <c r="D11" s="60">
        <f>'T2'!M18</f>
        <v>620</v>
      </c>
      <c r="E11" s="60">
        <f>'T3'!M18</f>
        <v>320</v>
      </c>
      <c r="F11" s="60">
        <f>'T4'!M18</f>
        <v>827</v>
      </c>
      <c r="G11" s="60">
        <f>'T5'!M18</f>
        <v>1160</v>
      </c>
      <c r="H11" s="60">
        <f>'T6'!M18</f>
        <v>167</v>
      </c>
      <c r="I11" s="60">
        <f>'T7'!M18</f>
        <v>0</v>
      </c>
      <c r="J11" s="60">
        <f>'T8'!M18</f>
        <v>0</v>
      </c>
      <c r="K11" s="60">
        <f>'T9'!M18</f>
        <v>0</v>
      </c>
      <c r="L11" s="60">
        <f>'T10'!M18</f>
        <v>0</v>
      </c>
      <c r="M11" s="60">
        <f>'T11'!M18</f>
        <v>0</v>
      </c>
      <c r="N11" s="60">
        <f>'T12'!M18</f>
        <v>0</v>
      </c>
      <c r="O11" s="60">
        <f>'T13'!M18</f>
        <v>0</v>
      </c>
      <c r="P11" s="60">
        <f>'T14'!M18</f>
        <v>0</v>
      </c>
      <c r="Q11" s="60">
        <f>'T15'!M18</f>
        <v>0</v>
      </c>
      <c r="R11">
        <f t="shared" si="0"/>
        <v>3948</v>
      </c>
    </row>
    <row r="12" spans="2:18" ht="15" hidden="1">
      <c r="B12" t="s">
        <v>690</v>
      </c>
      <c r="C12" s="60">
        <f>'T1'!M19</f>
        <v>755</v>
      </c>
      <c r="D12" s="60">
        <f>'T2'!M19</f>
        <v>544</v>
      </c>
      <c r="E12" s="60">
        <f>'T3'!M19</f>
        <v>0</v>
      </c>
      <c r="F12" s="60">
        <f>'T4'!M19</f>
        <v>502</v>
      </c>
      <c r="G12" s="60">
        <f>'T5'!M19</f>
        <v>169</v>
      </c>
      <c r="H12" s="60">
        <f>'T6'!M19</f>
        <v>167</v>
      </c>
      <c r="I12" s="60">
        <f>'T7'!M19</f>
        <v>1052</v>
      </c>
      <c r="J12" s="60">
        <f>'T8'!M19</f>
        <v>303</v>
      </c>
      <c r="K12" s="60">
        <f>'T9'!M19</f>
        <v>0</v>
      </c>
      <c r="L12" s="60">
        <f>'T10'!M19</f>
        <v>0</v>
      </c>
      <c r="M12" s="60">
        <f>'T11'!M19</f>
        <v>0</v>
      </c>
      <c r="N12" s="60">
        <f>'T12'!M19</f>
        <v>0</v>
      </c>
      <c r="O12" s="60">
        <f>'T13'!M19</f>
        <v>0</v>
      </c>
      <c r="P12" s="60">
        <f>'T14'!M19</f>
        <v>0</v>
      </c>
      <c r="Q12" s="60">
        <f>'T15'!M19</f>
        <v>0</v>
      </c>
      <c r="R12">
        <f t="shared" si="0"/>
        <v>3492</v>
      </c>
    </row>
    <row r="13" spans="2:18" ht="15" hidden="1">
      <c r="B13" t="s">
        <v>278</v>
      </c>
      <c r="C13" s="60">
        <f>'T1'!M20</f>
        <v>1712</v>
      </c>
      <c r="D13" s="60">
        <f>'T2'!M20</f>
        <v>893</v>
      </c>
      <c r="E13" s="60">
        <f>'T3'!M20</f>
        <v>853</v>
      </c>
      <c r="F13" s="60">
        <f>'T4'!M20</f>
        <v>2329</v>
      </c>
      <c r="G13" s="60">
        <f>'T5'!M20</f>
        <v>2162</v>
      </c>
      <c r="H13" s="60">
        <f>'T6'!M20</f>
        <v>1022</v>
      </c>
      <c r="I13" s="60">
        <f>'T7'!M20</f>
        <v>1924</v>
      </c>
      <c r="J13" s="60">
        <f>'T8'!M20</f>
        <v>625</v>
      </c>
      <c r="K13" s="60">
        <f>'T9'!M20</f>
        <v>751</v>
      </c>
      <c r="L13" s="60">
        <f>'T10'!M20</f>
        <v>902</v>
      </c>
      <c r="M13" s="60">
        <f>'T11'!M20</f>
        <v>1090</v>
      </c>
      <c r="N13" s="60">
        <f>'T12'!M20</f>
        <v>2078</v>
      </c>
      <c r="O13" s="60">
        <f>'T13'!M20</f>
        <v>1747</v>
      </c>
      <c r="P13" s="60">
        <f>'T14'!M20</f>
        <v>1827</v>
      </c>
      <c r="Q13" s="60">
        <f>'T15'!M20</f>
        <v>1504</v>
      </c>
      <c r="R13">
        <f t="shared" si="0"/>
        <v>21419</v>
      </c>
    </row>
    <row r="14" spans="2:18" ht="15" hidden="1">
      <c r="B14" t="s">
        <v>692</v>
      </c>
      <c r="C14" s="60">
        <f>'T1'!M21</f>
        <v>1480</v>
      </c>
      <c r="D14" s="60">
        <f>'T2'!M21</f>
        <v>899</v>
      </c>
      <c r="E14" s="60">
        <f>'T3'!M21</f>
        <v>360</v>
      </c>
      <c r="F14" s="60">
        <f>'T4'!M21</f>
        <v>656</v>
      </c>
      <c r="G14" s="60">
        <f>'T5'!M21</f>
        <v>327</v>
      </c>
      <c r="H14" s="60">
        <f>'T6'!M21</f>
        <v>705</v>
      </c>
      <c r="I14" s="60">
        <f>'T7'!M21</f>
        <v>1951</v>
      </c>
      <c r="J14" s="60">
        <f>'T8'!M21</f>
        <v>973</v>
      </c>
      <c r="K14" s="60">
        <f>'T9'!M21</f>
        <v>751</v>
      </c>
      <c r="L14" s="60">
        <f>'T10'!M21</f>
        <v>1008</v>
      </c>
      <c r="M14" s="60">
        <f>'T11'!M21</f>
        <v>636</v>
      </c>
      <c r="N14" s="60">
        <f>'T12'!M21</f>
        <v>2178</v>
      </c>
      <c r="O14" s="60">
        <f>'T13'!M21</f>
        <v>1802</v>
      </c>
      <c r="P14" s="60">
        <f>'T14'!M21</f>
        <v>2522</v>
      </c>
      <c r="Q14" s="60">
        <f>'T15'!M21</f>
        <v>2296</v>
      </c>
      <c r="R14">
        <f t="shared" si="0"/>
        <v>18544</v>
      </c>
    </row>
    <row r="15" spans="2:18" ht="15" hidden="1">
      <c r="B15" s="68" t="s">
        <v>693</v>
      </c>
      <c r="C15" s="60">
        <f>'T1'!M22</f>
        <v>0</v>
      </c>
      <c r="D15" s="60">
        <f>'T2'!M22</f>
        <v>0</v>
      </c>
      <c r="E15" s="60">
        <f>'T3'!M22</f>
        <v>0</v>
      </c>
      <c r="F15" s="60">
        <f>'T4'!M22</f>
        <v>0</v>
      </c>
      <c r="G15" s="60">
        <f>'T5'!M22</f>
        <v>319</v>
      </c>
      <c r="H15" s="60">
        <f>'T6'!M22</f>
        <v>0</v>
      </c>
      <c r="I15" s="60">
        <f>'T7'!M22</f>
        <v>0</v>
      </c>
      <c r="J15" s="60">
        <f>'T8'!M22</f>
        <v>0</v>
      </c>
      <c r="K15" s="60">
        <f>'T9'!M22</f>
        <v>0</v>
      </c>
      <c r="L15" s="60">
        <f>'T10'!M22</f>
        <v>0</v>
      </c>
      <c r="M15" s="60">
        <f>'T11'!M22</f>
        <v>0</v>
      </c>
      <c r="N15" s="60">
        <f>'T12'!M22</f>
        <v>0</v>
      </c>
      <c r="O15" s="60">
        <f>'T13'!M22</f>
        <v>0</v>
      </c>
      <c r="P15" s="60">
        <f>'T14'!M22</f>
        <v>0</v>
      </c>
      <c r="Q15" s="60">
        <f>'T15'!M22</f>
        <v>0</v>
      </c>
      <c r="R15">
        <f t="shared" si="0"/>
        <v>319</v>
      </c>
    </row>
    <row r="16" spans="2:18" ht="15" hidden="1">
      <c r="B16" t="s">
        <v>694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>
        <f>'T12'!M23</f>
        <v>754</v>
      </c>
      <c r="O16" s="60">
        <f>'T13'!M23</f>
        <v>1115</v>
      </c>
      <c r="P16" s="60">
        <f>'T14'!M23</f>
        <v>836</v>
      </c>
      <c r="Q16" s="60">
        <f>'T15'!M23</f>
        <v>752</v>
      </c>
      <c r="R16">
        <f t="shared" si="0"/>
        <v>3457</v>
      </c>
    </row>
    <row r="17" ht="15" hidden="1"/>
    <row r="18" spans="1:18" ht="15">
      <c r="A18" s="60" t="s">
        <v>182</v>
      </c>
      <c r="B18" t="s">
        <v>695</v>
      </c>
      <c r="C18" s="11" t="s">
        <v>176</v>
      </c>
      <c r="D18" s="11" t="s">
        <v>177</v>
      </c>
      <c r="E18" s="11" t="s">
        <v>178</v>
      </c>
      <c r="F18" s="11" t="s">
        <v>179</v>
      </c>
      <c r="G18" s="11" t="s">
        <v>239</v>
      </c>
      <c r="H18" s="11" t="s">
        <v>370</v>
      </c>
      <c r="I18" s="11" t="s">
        <v>372</v>
      </c>
      <c r="J18" s="11" t="s">
        <v>574</v>
      </c>
      <c r="K18" s="11" t="s">
        <v>575</v>
      </c>
      <c r="L18" s="11" t="s">
        <v>576</v>
      </c>
      <c r="M18" s="11" t="s">
        <v>577</v>
      </c>
      <c r="N18" s="11" t="s">
        <v>578</v>
      </c>
      <c r="O18" s="11" t="s">
        <v>579</v>
      </c>
      <c r="P18" s="11" t="s">
        <v>580</v>
      </c>
      <c r="Q18" s="11" t="s">
        <v>581</v>
      </c>
      <c r="R18" s="60" t="s">
        <v>691</v>
      </c>
    </row>
    <row r="19" spans="1:18" ht="15">
      <c r="A19" s="60">
        <v>1</v>
      </c>
      <c r="B19" t="s">
        <v>686</v>
      </c>
      <c r="C19" s="11">
        <v>2191</v>
      </c>
      <c r="D19" s="11">
        <v>1133</v>
      </c>
      <c r="E19" s="11">
        <v>969</v>
      </c>
      <c r="F19" s="11">
        <v>2693</v>
      </c>
      <c r="G19" s="11">
        <v>2541</v>
      </c>
      <c r="H19" s="11">
        <v>966</v>
      </c>
      <c r="I19" s="11">
        <v>2109</v>
      </c>
      <c r="J19" s="11">
        <v>1142</v>
      </c>
      <c r="K19" s="11">
        <v>1288</v>
      </c>
      <c r="L19" s="11">
        <v>1091</v>
      </c>
      <c r="M19" s="11">
        <v>1447</v>
      </c>
      <c r="N19" s="11">
        <v>2595</v>
      </c>
      <c r="O19" s="11">
        <v>2734</v>
      </c>
      <c r="P19" s="11">
        <v>2905</v>
      </c>
      <c r="Q19" s="11">
        <v>2652</v>
      </c>
      <c r="R19" s="69">
        <v>28456</v>
      </c>
    </row>
    <row r="20" spans="1:18" ht="15">
      <c r="A20" s="60">
        <v>2</v>
      </c>
      <c r="B20" t="s">
        <v>685</v>
      </c>
      <c r="C20" s="11">
        <v>2609</v>
      </c>
      <c r="D20" s="11">
        <v>1102</v>
      </c>
      <c r="E20" s="11">
        <v>1111</v>
      </c>
      <c r="F20" s="11">
        <v>2109</v>
      </c>
      <c r="G20" s="11">
        <v>1086</v>
      </c>
      <c r="H20" s="11">
        <v>824</v>
      </c>
      <c r="I20" s="11">
        <v>2899</v>
      </c>
      <c r="J20" s="11">
        <v>1357</v>
      </c>
      <c r="K20" s="11">
        <v>458</v>
      </c>
      <c r="L20" s="11">
        <v>1416</v>
      </c>
      <c r="M20" s="11">
        <v>772</v>
      </c>
      <c r="N20" s="11">
        <v>2640</v>
      </c>
      <c r="O20" s="11">
        <v>2885</v>
      </c>
      <c r="P20" s="11">
        <v>2891</v>
      </c>
      <c r="Q20" s="11">
        <v>2421</v>
      </c>
      <c r="R20" s="69">
        <v>26580</v>
      </c>
    </row>
    <row r="21" spans="1:18" ht="15">
      <c r="A21" s="60">
        <v>3</v>
      </c>
      <c r="B21" t="s">
        <v>278</v>
      </c>
      <c r="C21" s="11">
        <v>1712</v>
      </c>
      <c r="D21" s="11">
        <v>893</v>
      </c>
      <c r="E21" s="11">
        <v>853</v>
      </c>
      <c r="F21" s="11">
        <v>2329</v>
      </c>
      <c r="G21" s="11">
        <v>2162</v>
      </c>
      <c r="H21" s="11">
        <v>1022</v>
      </c>
      <c r="I21" s="11">
        <v>1924</v>
      </c>
      <c r="J21" s="11">
        <v>625</v>
      </c>
      <c r="K21" s="11">
        <v>751</v>
      </c>
      <c r="L21" s="11">
        <v>902</v>
      </c>
      <c r="M21" s="11">
        <v>1090</v>
      </c>
      <c r="N21" s="11">
        <v>2078</v>
      </c>
      <c r="O21" s="11">
        <v>1747</v>
      </c>
      <c r="P21" s="11">
        <v>1827</v>
      </c>
      <c r="Q21" s="11">
        <v>1504</v>
      </c>
      <c r="R21" s="69">
        <v>21419</v>
      </c>
    </row>
    <row r="22" spans="1:18" ht="15">
      <c r="A22" s="60">
        <v>4</v>
      </c>
      <c r="B22" t="s">
        <v>687</v>
      </c>
      <c r="C22" s="11">
        <v>1569</v>
      </c>
      <c r="D22" s="11">
        <v>835</v>
      </c>
      <c r="E22" s="11">
        <v>675</v>
      </c>
      <c r="F22" s="11">
        <v>2072</v>
      </c>
      <c r="G22" s="11">
        <v>1866</v>
      </c>
      <c r="H22" s="11">
        <v>501</v>
      </c>
      <c r="I22" s="11">
        <v>1715</v>
      </c>
      <c r="J22" s="11">
        <v>857</v>
      </c>
      <c r="K22" s="11">
        <v>1095</v>
      </c>
      <c r="L22" s="11">
        <v>898</v>
      </c>
      <c r="M22" s="11">
        <v>731</v>
      </c>
      <c r="N22" s="11">
        <v>2062</v>
      </c>
      <c r="O22" s="11">
        <v>1902</v>
      </c>
      <c r="P22" s="11">
        <v>2389</v>
      </c>
      <c r="Q22" s="11">
        <v>2074</v>
      </c>
      <c r="R22" s="69">
        <v>21241</v>
      </c>
    </row>
    <row r="23" spans="1:18" ht="15">
      <c r="A23" s="60">
        <v>5</v>
      </c>
      <c r="B23" t="s">
        <v>688</v>
      </c>
      <c r="C23" s="11">
        <v>1872</v>
      </c>
      <c r="D23" s="11">
        <v>847</v>
      </c>
      <c r="E23" s="11">
        <v>783</v>
      </c>
      <c r="F23" s="11">
        <v>1409</v>
      </c>
      <c r="G23" s="11">
        <v>740</v>
      </c>
      <c r="H23" s="11">
        <v>838</v>
      </c>
      <c r="I23" s="11">
        <v>2037</v>
      </c>
      <c r="J23" s="11">
        <v>1228</v>
      </c>
      <c r="K23" s="11">
        <v>196</v>
      </c>
      <c r="L23" s="11">
        <v>0</v>
      </c>
      <c r="M23" s="11">
        <v>248</v>
      </c>
      <c r="N23" s="11">
        <v>2439</v>
      </c>
      <c r="O23" s="11">
        <v>2399</v>
      </c>
      <c r="P23" s="11">
        <v>2686</v>
      </c>
      <c r="Q23" s="11">
        <v>1953</v>
      </c>
      <c r="R23" s="69">
        <v>19675</v>
      </c>
    </row>
    <row r="24" spans="1:18" ht="15">
      <c r="A24" s="60">
        <v>6</v>
      </c>
      <c r="B24" t="s">
        <v>692</v>
      </c>
      <c r="C24" s="11">
        <v>1480</v>
      </c>
      <c r="D24" s="11">
        <v>899</v>
      </c>
      <c r="E24" s="11">
        <v>360</v>
      </c>
      <c r="F24" s="11">
        <v>656</v>
      </c>
      <c r="G24" s="11">
        <v>327</v>
      </c>
      <c r="H24" s="11">
        <v>705</v>
      </c>
      <c r="I24" s="11">
        <v>1951</v>
      </c>
      <c r="J24" s="11">
        <v>973</v>
      </c>
      <c r="K24" s="11">
        <v>751</v>
      </c>
      <c r="L24" s="11">
        <v>1008</v>
      </c>
      <c r="M24" s="11">
        <v>636</v>
      </c>
      <c r="N24" s="11">
        <v>2178</v>
      </c>
      <c r="O24" s="11">
        <v>1802</v>
      </c>
      <c r="P24" s="11">
        <v>2522</v>
      </c>
      <c r="Q24" s="11">
        <v>2296</v>
      </c>
      <c r="R24" s="69">
        <v>18544</v>
      </c>
    </row>
    <row r="25" spans="1:18" ht="15">
      <c r="A25" s="60">
        <v>7</v>
      </c>
      <c r="B25" t="s">
        <v>689</v>
      </c>
      <c r="C25" s="11">
        <v>573</v>
      </c>
      <c r="D25" s="11">
        <v>474</v>
      </c>
      <c r="E25" s="11">
        <v>674</v>
      </c>
      <c r="F25" s="11">
        <v>1347</v>
      </c>
      <c r="G25" s="11">
        <v>2113</v>
      </c>
      <c r="H25" s="11">
        <v>589</v>
      </c>
      <c r="I25" s="11">
        <v>1296</v>
      </c>
      <c r="J25" s="11">
        <v>485</v>
      </c>
      <c r="K25" s="11">
        <v>0</v>
      </c>
      <c r="L25" s="11">
        <v>834</v>
      </c>
      <c r="M25" s="11">
        <v>500</v>
      </c>
      <c r="N25" s="11">
        <v>1626</v>
      </c>
      <c r="O25" s="11">
        <v>1630</v>
      </c>
      <c r="P25" s="11">
        <v>1756</v>
      </c>
      <c r="Q25" s="11">
        <v>1616</v>
      </c>
      <c r="R25" s="69">
        <v>15513</v>
      </c>
    </row>
    <row r="26" spans="1:18" ht="15">
      <c r="A26" s="60">
        <v>8</v>
      </c>
      <c r="B26" t="s">
        <v>96</v>
      </c>
      <c r="C26" s="11">
        <v>854</v>
      </c>
      <c r="D26" s="11">
        <v>620</v>
      </c>
      <c r="E26" s="11">
        <v>320</v>
      </c>
      <c r="F26" s="11">
        <v>827</v>
      </c>
      <c r="G26" s="11">
        <v>1160</v>
      </c>
      <c r="H26" s="11">
        <v>167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69">
        <v>3948</v>
      </c>
    </row>
    <row r="27" spans="1:18" ht="15">
      <c r="A27" s="60">
        <v>9</v>
      </c>
      <c r="B27" t="s">
        <v>690</v>
      </c>
      <c r="C27" s="11">
        <v>755</v>
      </c>
      <c r="D27" s="11">
        <v>544</v>
      </c>
      <c r="E27" s="11">
        <v>0</v>
      </c>
      <c r="F27" s="11">
        <v>502</v>
      </c>
      <c r="G27" s="11">
        <v>169</v>
      </c>
      <c r="H27" s="11">
        <v>167</v>
      </c>
      <c r="I27" s="11">
        <v>1052</v>
      </c>
      <c r="J27" s="11">
        <v>303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69">
        <v>3492</v>
      </c>
    </row>
    <row r="28" spans="1:18" ht="15">
      <c r="A28" s="60">
        <v>10</v>
      </c>
      <c r="B28" t="s">
        <v>694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v>754</v>
      </c>
      <c r="O28" s="11">
        <v>1115</v>
      </c>
      <c r="P28" s="11">
        <v>836</v>
      </c>
      <c r="Q28" s="11">
        <v>752</v>
      </c>
      <c r="R28" s="69">
        <v>3457</v>
      </c>
    </row>
    <row r="29" spans="1:18" ht="15">
      <c r="A29" s="60">
        <v>11</v>
      </c>
      <c r="B29" t="s">
        <v>693</v>
      </c>
      <c r="C29" s="11">
        <v>0</v>
      </c>
      <c r="D29" s="11">
        <v>0</v>
      </c>
      <c r="E29" s="11">
        <v>0</v>
      </c>
      <c r="F29" s="11">
        <v>0</v>
      </c>
      <c r="G29" s="11">
        <v>319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69">
        <v>319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M13" sqref="M13"/>
    </sheetView>
  </sheetViews>
  <sheetFormatPr defaultColWidth="9.140625" defaultRowHeight="16.5" customHeight="1"/>
  <cols>
    <col min="3" max="3" width="15.7109375" style="0" customWidth="1"/>
    <col min="9" max="9" width="13.28125" style="0" customWidth="1"/>
    <col min="18" max="18" width="9.140625" style="11" customWidth="1"/>
  </cols>
  <sheetData>
    <row r="1" ht="16.5" customHeight="1">
      <c r="A1" s="1" t="s">
        <v>0</v>
      </c>
    </row>
    <row r="3" ht="16.5" customHeight="1">
      <c r="A3" s="2" t="s">
        <v>1</v>
      </c>
    </row>
    <row r="5" ht="16.5" customHeight="1">
      <c r="A5" s="3" t="s">
        <v>143</v>
      </c>
    </row>
    <row r="7" ht="16.5" customHeight="1">
      <c r="A7" s="4" t="s">
        <v>144</v>
      </c>
    </row>
    <row r="9" ht="16.5" customHeight="1">
      <c r="A9" t="s">
        <v>4</v>
      </c>
    </row>
    <row r="11" spans="1:7" ht="16.5" customHeight="1">
      <c r="A11" s="70" t="s">
        <v>5</v>
      </c>
      <c r="B11" s="70" t="s">
        <v>6</v>
      </c>
      <c r="C11" s="70" t="s">
        <v>7</v>
      </c>
      <c r="D11" s="5" t="s">
        <v>8</v>
      </c>
      <c r="E11" s="70" t="s">
        <v>10</v>
      </c>
      <c r="F11" s="70" t="s">
        <v>11</v>
      </c>
      <c r="G11" s="70" t="s">
        <v>12</v>
      </c>
    </row>
    <row r="12" spans="1:13" ht="16.5" customHeight="1">
      <c r="A12" s="70"/>
      <c r="B12" s="70"/>
      <c r="C12" s="70"/>
      <c r="D12" s="5" t="s">
        <v>9</v>
      </c>
      <c r="E12" s="70"/>
      <c r="F12" s="70"/>
      <c r="G12" s="70"/>
      <c r="J12">
        <v>1</v>
      </c>
      <c r="K12">
        <v>2</v>
      </c>
      <c r="L12">
        <v>3</v>
      </c>
      <c r="M12" t="s">
        <v>691</v>
      </c>
    </row>
    <row r="13" spans="1:13" ht="16.5" customHeight="1">
      <c r="A13" s="6">
        <v>1</v>
      </c>
      <c r="B13" s="7" t="s">
        <v>13</v>
      </c>
      <c r="C13" s="6" t="s">
        <v>14</v>
      </c>
      <c r="D13" s="6">
        <v>400</v>
      </c>
      <c r="E13" s="6" t="s">
        <v>15</v>
      </c>
      <c r="F13" s="6" t="s">
        <v>129</v>
      </c>
      <c r="G13" s="6" t="s">
        <v>17</v>
      </c>
      <c r="I13" t="s">
        <v>685</v>
      </c>
      <c r="J13">
        <v>380</v>
      </c>
      <c r="K13">
        <v>361</v>
      </c>
      <c r="L13">
        <v>361</v>
      </c>
      <c r="M13">
        <f>SUM(J13:L13)</f>
        <v>1102</v>
      </c>
    </row>
    <row r="14" spans="1:13" ht="16.5" customHeight="1">
      <c r="A14" s="6" t="s">
        <v>18</v>
      </c>
      <c r="B14" s="7" t="s">
        <v>19</v>
      </c>
      <c r="C14" s="6" t="s">
        <v>20</v>
      </c>
      <c r="D14" s="6">
        <v>2000</v>
      </c>
      <c r="E14" s="6" t="s">
        <v>21</v>
      </c>
      <c r="F14" s="6" t="s">
        <v>129</v>
      </c>
      <c r="G14" s="6" t="s">
        <v>17</v>
      </c>
      <c r="I14" t="s">
        <v>686</v>
      </c>
      <c r="J14">
        <v>500</v>
      </c>
      <c r="K14">
        <v>342</v>
      </c>
      <c r="L14">
        <v>291</v>
      </c>
      <c r="M14">
        <f aca="true" t="shared" si="0" ref="M14:M21">SUM(J14:L14)</f>
        <v>1133</v>
      </c>
    </row>
    <row r="15" spans="1:13" ht="16.5" customHeight="1">
      <c r="A15" s="6">
        <v>3</v>
      </c>
      <c r="B15" s="7" t="s">
        <v>23</v>
      </c>
      <c r="C15" s="6" t="s">
        <v>20</v>
      </c>
      <c r="D15" s="6">
        <v>400</v>
      </c>
      <c r="E15" s="6" t="s">
        <v>21</v>
      </c>
      <c r="F15" s="6" t="s">
        <v>129</v>
      </c>
      <c r="G15" s="6" t="s">
        <v>17</v>
      </c>
      <c r="I15" t="s">
        <v>687</v>
      </c>
      <c r="J15">
        <v>316</v>
      </c>
      <c r="K15">
        <v>304</v>
      </c>
      <c r="L15">
        <v>215</v>
      </c>
      <c r="M15">
        <f t="shared" si="0"/>
        <v>835</v>
      </c>
    </row>
    <row r="16" spans="1:13" ht="16.5" customHeight="1">
      <c r="A16" s="6">
        <v>4</v>
      </c>
      <c r="B16" s="7" t="s">
        <v>145</v>
      </c>
      <c r="C16" s="6" t="s">
        <v>25</v>
      </c>
      <c r="D16" s="6">
        <v>400</v>
      </c>
      <c r="E16" s="6" t="s">
        <v>26</v>
      </c>
      <c r="F16" s="6" t="s">
        <v>129</v>
      </c>
      <c r="G16" s="6" t="s">
        <v>17</v>
      </c>
      <c r="I16" t="s">
        <v>688</v>
      </c>
      <c r="J16">
        <v>354</v>
      </c>
      <c r="K16">
        <v>278</v>
      </c>
      <c r="L16">
        <v>215</v>
      </c>
      <c r="M16">
        <f t="shared" si="0"/>
        <v>847</v>
      </c>
    </row>
    <row r="17" spans="1:13" ht="16.5" customHeight="1">
      <c r="A17" s="6">
        <v>5</v>
      </c>
      <c r="B17" s="7" t="s">
        <v>146</v>
      </c>
      <c r="C17" s="6" t="s">
        <v>20</v>
      </c>
      <c r="D17" s="6">
        <v>400</v>
      </c>
      <c r="E17" s="6" t="s">
        <v>21</v>
      </c>
      <c r="F17" s="6" t="s">
        <v>129</v>
      </c>
      <c r="G17" s="6" t="s">
        <v>17</v>
      </c>
      <c r="I17" t="s">
        <v>689</v>
      </c>
      <c r="J17">
        <v>259</v>
      </c>
      <c r="K17">
        <v>215</v>
      </c>
      <c r="M17">
        <f t="shared" si="0"/>
        <v>474</v>
      </c>
    </row>
    <row r="18" spans="1:13" ht="16.5" customHeight="1">
      <c r="A18" s="6">
        <v>6</v>
      </c>
      <c r="B18" s="7" t="s">
        <v>147</v>
      </c>
      <c r="C18" s="6" t="s">
        <v>36</v>
      </c>
      <c r="D18" s="6">
        <v>2000</v>
      </c>
      <c r="E18" s="6" t="s">
        <v>37</v>
      </c>
      <c r="F18" s="6" t="s">
        <v>129</v>
      </c>
      <c r="G18" s="6" t="s">
        <v>17</v>
      </c>
      <c r="I18" t="s">
        <v>96</v>
      </c>
      <c r="J18">
        <v>335</v>
      </c>
      <c r="K18">
        <v>285</v>
      </c>
      <c r="M18">
        <f t="shared" si="0"/>
        <v>620</v>
      </c>
    </row>
    <row r="19" spans="1:13" ht="16.5" customHeight="1">
      <c r="A19" s="6">
        <v>7</v>
      </c>
      <c r="B19" s="7" t="s">
        <v>148</v>
      </c>
      <c r="C19" s="6" t="s">
        <v>149</v>
      </c>
      <c r="D19" s="6">
        <v>400</v>
      </c>
      <c r="E19" s="6" t="s">
        <v>150</v>
      </c>
      <c r="F19" s="6" t="s">
        <v>129</v>
      </c>
      <c r="G19" s="6" t="s">
        <v>17</v>
      </c>
      <c r="I19" t="s">
        <v>690</v>
      </c>
      <c r="J19">
        <v>285</v>
      </c>
      <c r="K19">
        <v>259</v>
      </c>
      <c r="M19">
        <f t="shared" si="0"/>
        <v>544</v>
      </c>
    </row>
    <row r="20" spans="1:13" ht="16.5" customHeight="1">
      <c r="A20" s="6">
        <v>8</v>
      </c>
      <c r="B20" s="7" t="s">
        <v>135</v>
      </c>
      <c r="C20" s="6" t="s">
        <v>36</v>
      </c>
      <c r="D20" s="6">
        <v>400</v>
      </c>
      <c r="E20" s="6" t="s">
        <v>37</v>
      </c>
      <c r="F20" s="6" t="s">
        <v>129</v>
      </c>
      <c r="G20" s="6" t="s">
        <v>17</v>
      </c>
      <c r="I20" t="s">
        <v>278</v>
      </c>
      <c r="J20">
        <v>323</v>
      </c>
      <c r="K20">
        <v>285</v>
      </c>
      <c r="L20">
        <v>285</v>
      </c>
      <c r="M20">
        <f t="shared" si="0"/>
        <v>893</v>
      </c>
    </row>
    <row r="21" spans="1:13" ht="16.5" customHeight="1">
      <c r="A21" s="6" t="s">
        <v>136</v>
      </c>
      <c r="B21" s="7" t="s">
        <v>151</v>
      </c>
      <c r="C21" s="6" t="s">
        <v>39</v>
      </c>
      <c r="D21" s="6">
        <v>1000</v>
      </c>
      <c r="E21" s="6" t="s">
        <v>40</v>
      </c>
      <c r="F21" s="6" t="s">
        <v>129</v>
      </c>
      <c r="G21" s="6" t="s">
        <v>17</v>
      </c>
      <c r="I21" t="s">
        <v>692</v>
      </c>
      <c r="J21">
        <v>361</v>
      </c>
      <c r="K21">
        <v>285</v>
      </c>
      <c r="L21">
        <v>253</v>
      </c>
      <c r="M21">
        <f t="shared" si="0"/>
        <v>899</v>
      </c>
    </row>
    <row r="22" spans="1:9" ht="16.5" customHeight="1">
      <c r="A22" s="6">
        <v>10</v>
      </c>
      <c r="B22" s="7" t="s">
        <v>152</v>
      </c>
      <c r="C22" s="6" t="s">
        <v>39</v>
      </c>
      <c r="D22" s="6">
        <v>400</v>
      </c>
      <c r="E22" s="6" t="s">
        <v>40</v>
      </c>
      <c r="F22" s="6" t="s">
        <v>129</v>
      </c>
      <c r="G22" s="6" t="s">
        <v>17</v>
      </c>
      <c r="I22" s="67" t="s">
        <v>693</v>
      </c>
    </row>
    <row r="23" ht="16.5" customHeight="1">
      <c r="A23" t="s">
        <v>139</v>
      </c>
    </row>
    <row r="25" spans="1:17" ht="16.5" customHeight="1">
      <c r="A25" s="70" t="s">
        <v>42</v>
      </c>
      <c r="B25" s="70" t="s">
        <v>7</v>
      </c>
      <c r="C25" s="70" t="s">
        <v>43</v>
      </c>
      <c r="D25" s="70"/>
      <c r="E25" s="70" t="s">
        <v>44</v>
      </c>
      <c r="F25" s="70" t="s">
        <v>45</v>
      </c>
      <c r="G25" s="70" t="s">
        <v>46</v>
      </c>
      <c r="H25" s="70" t="s">
        <v>47</v>
      </c>
      <c r="I25" s="70" t="s">
        <v>48</v>
      </c>
      <c r="J25" s="70" t="s">
        <v>49</v>
      </c>
      <c r="K25" s="70" t="s">
        <v>50</v>
      </c>
      <c r="L25" s="70" t="s">
        <v>6</v>
      </c>
      <c r="M25" s="5" t="s">
        <v>6</v>
      </c>
      <c r="N25" s="5" t="s">
        <v>52</v>
      </c>
      <c r="O25" s="5" t="s">
        <v>49</v>
      </c>
      <c r="P25" s="5" t="s">
        <v>53</v>
      </c>
      <c r="Q25" s="70" t="s">
        <v>55</v>
      </c>
    </row>
    <row r="26" spans="1:17" ht="16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5" t="s">
        <v>51</v>
      </c>
      <c r="N26" s="5" t="s">
        <v>51</v>
      </c>
      <c r="O26" s="5" t="s">
        <v>51</v>
      </c>
      <c r="P26" s="5" t="s">
        <v>54</v>
      </c>
      <c r="Q26" s="70"/>
    </row>
    <row r="27" spans="1:17" ht="16.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5"/>
      <c r="N27" s="5"/>
      <c r="O27" s="5"/>
      <c r="P27" s="5" t="s">
        <v>51</v>
      </c>
      <c r="Q27" s="70"/>
    </row>
    <row r="28" spans="1:18" ht="16.5" customHeight="1">
      <c r="A28" s="7">
        <v>1</v>
      </c>
      <c r="B28" s="6">
        <v>5</v>
      </c>
      <c r="C28" s="6" t="s">
        <v>73</v>
      </c>
      <c r="D28" s="6" t="s">
        <v>57</v>
      </c>
      <c r="E28" s="6" t="s">
        <v>58</v>
      </c>
      <c r="F28" s="6" t="s">
        <v>74</v>
      </c>
      <c r="G28" s="6" t="s">
        <v>75</v>
      </c>
      <c r="H28" s="9">
        <v>0.5416666666666666</v>
      </c>
      <c r="I28" s="6"/>
      <c r="J28" s="6"/>
      <c r="K28" s="6"/>
      <c r="L28" s="7">
        <v>26.14</v>
      </c>
      <c r="M28" s="7">
        <v>77.4</v>
      </c>
      <c r="N28" s="7">
        <v>1.4</v>
      </c>
      <c r="O28" s="7"/>
      <c r="P28" s="7"/>
      <c r="Q28" s="7">
        <v>79</v>
      </c>
      <c r="R28" s="15">
        <v>500</v>
      </c>
    </row>
    <row r="29" spans="1:18" ht="16.5" customHeight="1">
      <c r="A29" s="7">
        <v>2</v>
      </c>
      <c r="B29" s="6">
        <v>90</v>
      </c>
      <c r="C29" s="6" t="s">
        <v>70</v>
      </c>
      <c r="D29" s="6" t="s">
        <v>57</v>
      </c>
      <c r="E29" s="6" t="s">
        <v>66</v>
      </c>
      <c r="F29" s="6" t="s">
        <v>71</v>
      </c>
      <c r="G29" s="6" t="s">
        <v>72</v>
      </c>
      <c r="H29" s="9">
        <v>0.5416666666666666</v>
      </c>
      <c r="I29" s="6"/>
      <c r="J29" s="6"/>
      <c r="K29" s="6"/>
      <c r="L29" s="7">
        <v>14.12</v>
      </c>
      <c r="M29" s="7">
        <v>59.1</v>
      </c>
      <c r="N29" s="7">
        <v>0.8</v>
      </c>
      <c r="O29" s="7"/>
      <c r="P29" s="7"/>
      <c r="Q29" s="7">
        <v>60</v>
      </c>
      <c r="R29" s="20">
        <f aca="true" t="shared" si="1" ref="R29:R58">(Q29*500)/79</f>
        <v>379.746835443038</v>
      </c>
    </row>
    <row r="30" spans="1:18" ht="16.5" customHeight="1">
      <c r="A30" s="7">
        <v>3</v>
      </c>
      <c r="B30" s="6">
        <v>217</v>
      </c>
      <c r="C30" s="6" t="s">
        <v>112</v>
      </c>
      <c r="D30" s="6" t="s">
        <v>57</v>
      </c>
      <c r="E30" s="6" t="s">
        <v>58</v>
      </c>
      <c r="F30" s="6" t="s">
        <v>113</v>
      </c>
      <c r="G30" s="6"/>
      <c r="H30" s="9">
        <v>0.5416666666666666</v>
      </c>
      <c r="I30" s="6"/>
      <c r="J30" s="6"/>
      <c r="K30" s="6"/>
      <c r="L30" s="7">
        <v>12.47</v>
      </c>
      <c r="M30" s="7">
        <v>56.3</v>
      </c>
      <c r="N30" s="7">
        <v>0.7</v>
      </c>
      <c r="O30" s="7"/>
      <c r="P30" s="7"/>
      <c r="Q30" s="7">
        <v>57</v>
      </c>
      <c r="R30" s="20">
        <f t="shared" si="1"/>
        <v>360.75949367088606</v>
      </c>
    </row>
    <row r="31" spans="1:18" ht="16.5" customHeight="1">
      <c r="A31" s="7">
        <v>4</v>
      </c>
      <c r="B31" s="6">
        <v>29</v>
      </c>
      <c r="C31" s="6" t="s">
        <v>56</v>
      </c>
      <c r="D31" s="6" t="s">
        <v>57</v>
      </c>
      <c r="E31" s="6" t="s">
        <v>58</v>
      </c>
      <c r="F31" s="6" t="s">
        <v>59</v>
      </c>
      <c r="G31" s="6" t="s">
        <v>60</v>
      </c>
      <c r="H31" s="9">
        <v>0.5416666666666666</v>
      </c>
      <c r="I31" s="6"/>
      <c r="J31" s="6"/>
      <c r="K31" s="6"/>
      <c r="L31" s="7">
        <v>12.41</v>
      </c>
      <c r="M31" s="7">
        <v>56.2</v>
      </c>
      <c r="N31" s="7">
        <v>0.7</v>
      </c>
      <c r="O31" s="7"/>
      <c r="P31" s="7"/>
      <c r="Q31" s="7">
        <v>57</v>
      </c>
      <c r="R31" s="20">
        <f t="shared" si="1"/>
        <v>360.75949367088606</v>
      </c>
    </row>
    <row r="32" spans="1:18" ht="16.5" customHeight="1">
      <c r="A32" s="7">
        <v>5</v>
      </c>
      <c r="B32" s="6">
        <v>25</v>
      </c>
      <c r="C32" s="6" t="s">
        <v>153</v>
      </c>
      <c r="D32" s="6" t="s">
        <v>57</v>
      </c>
      <c r="E32" s="6" t="s">
        <v>66</v>
      </c>
      <c r="F32" s="6" t="s">
        <v>154</v>
      </c>
      <c r="G32" s="6" t="s">
        <v>155</v>
      </c>
      <c r="H32" s="9">
        <v>0.5416666666666666</v>
      </c>
      <c r="I32" s="6"/>
      <c r="J32" s="6"/>
      <c r="K32" s="6"/>
      <c r="L32" s="7">
        <v>12.37</v>
      </c>
      <c r="M32" s="7">
        <v>56.1</v>
      </c>
      <c r="N32" s="7">
        <v>0.7</v>
      </c>
      <c r="O32" s="7"/>
      <c r="P32" s="7"/>
      <c r="Q32" s="7">
        <v>57</v>
      </c>
      <c r="R32" s="20">
        <f t="shared" si="1"/>
        <v>360.75949367088606</v>
      </c>
    </row>
    <row r="33" spans="1:18" ht="16.5" customHeight="1">
      <c r="A33" s="7">
        <v>6</v>
      </c>
      <c r="B33" s="6">
        <v>28022002</v>
      </c>
      <c r="C33" s="6" t="s">
        <v>61</v>
      </c>
      <c r="D33" s="6" t="s">
        <v>57</v>
      </c>
      <c r="E33" s="6" t="s">
        <v>58</v>
      </c>
      <c r="F33" s="6" t="s">
        <v>62</v>
      </c>
      <c r="G33" s="6"/>
      <c r="H33" s="9">
        <v>0.5416666666666666</v>
      </c>
      <c r="I33" s="6"/>
      <c r="J33" s="6"/>
      <c r="K33" s="6"/>
      <c r="L33" s="7">
        <v>12.19</v>
      </c>
      <c r="M33" s="7">
        <v>55.6</v>
      </c>
      <c r="N33" s="7">
        <v>0.7</v>
      </c>
      <c r="O33" s="7"/>
      <c r="P33" s="7"/>
      <c r="Q33" s="7">
        <v>56</v>
      </c>
      <c r="R33" s="20">
        <f t="shared" si="1"/>
        <v>354.43037974683546</v>
      </c>
    </row>
    <row r="34" spans="1:18" ht="16.5" customHeight="1">
      <c r="A34" s="7">
        <v>7</v>
      </c>
      <c r="B34" s="6">
        <v>24</v>
      </c>
      <c r="C34" s="6" t="s">
        <v>76</v>
      </c>
      <c r="D34" s="6" t="s">
        <v>57</v>
      </c>
      <c r="E34" s="6" t="s">
        <v>58</v>
      </c>
      <c r="F34" s="6" t="s">
        <v>74</v>
      </c>
      <c r="G34" s="6" t="s">
        <v>77</v>
      </c>
      <c r="H34" s="9">
        <v>0.5416666666666666</v>
      </c>
      <c r="I34" s="6"/>
      <c r="J34" s="6"/>
      <c r="K34" s="6"/>
      <c r="L34" s="7">
        <v>11.48</v>
      </c>
      <c r="M34" s="7">
        <v>53.6</v>
      </c>
      <c r="N34" s="7">
        <v>0.7</v>
      </c>
      <c r="O34" s="7"/>
      <c r="P34" s="7"/>
      <c r="Q34" s="7">
        <v>54</v>
      </c>
      <c r="R34" s="20">
        <f t="shared" si="1"/>
        <v>341.7721518987342</v>
      </c>
    </row>
    <row r="35" spans="1:18" ht="16.5" customHeight="1">
      <c r="A35" s="7">
        <v>8</v>
      </c>
      <c r="B35" s="6">
        <v>114</v>
      </c>
      <c r="C35" s="6" t="s">
        <v>108</v>
      </c>
      <c r="D35" s="6" t="s">
        <v>57</v>
      </c>
      <c r="E35" s="6" t="s">
        <v>66</v>
      </c>
      <c r="F35" s="6" t="s">
        <v>87</v>
      </c>
      <c r="G35" s="6" t="s">
        <v>96</v>
      </c>
      <c r="H35" s="9">
        <v>0.5416666666666666</v>
      </c>
      <c r="I35" s="6"/>
      <c r="J35" s="6"/>
      <c r="K35" s="6"/>
      <c r="L35" s="7">
        <v>10.91</v>
      </c>
      <c r="M35" s="7">
        <v>51.9</v>
      </c>
      <c r="N35" s="7">
        <v>0.6</v>
      </c>
      <c r="O35" s="7"/>
      <c r="P35" s="7"/>
      <c r="Q35" s="7">
        <v>53</v>
      </c>
      <c r="R35" s="20">
        <f t="shared" si="1"/>
        <v>335.44303797468353</v>
      </c>
    </row>
    <row r="36" spans="1:18" ht="16.5" customHeight="1">
      <c r="A36" s="7">
        <v>9</v>
      </c>
      <c r="B36" s="6">
        <v>4</v>
      </c>
      <c r="C36" s="6" t="s">
        <v>63</v>
      </c>
      <c r="D36" s="6" t="s">
        <v>57</v>
      </c>
      <c r="E36" s="6" t="s">
        <v>58</v>
      </c>
      <c r="F36" s="6" t="s">
        <v>59</v>
      </c>
      <c r="G36" s="6" t="s">
        <v>64</v>
      </c>
      <c r="H36" s="9">
        <v>0.5416666666666666</v>
      </c>
      <c r="I36" s="6"/>
      <c r="J36" s="6"/>
      <c r="K36" s="6"/>
      <c r="L36" s="7">
        <v>10.52</v>
      </c>
      <c r="M36" s="7">
        <v>50.7</v>
      </c>
      <c r="N36" s="7">
        <v>0.6</v>
      </c>
      <c r="O36" s="7"/>
      <c r="P36" s="7"/>
      <c r="Q36" s="7">
        <v>51</v>
      </c>
      <c r="R36" s="20">
        <f t="shared" si="1"/>
        <v>322.7848101265823</v>
      </c>
    </row>
    <row r="37" spans="1:18" ht="16.5" customHeight="1">
      <c r="A37" s="7">
        <v>10</v>
      </c>
      <c r="B37" s="6">
        <v>2500</v>
      </c>
      <c r="C37" s="6" t="s">
        <v>156</v>
      </c>
      <c r="D37" s="6" t="s">
        <v>57</v>
      </c>
      <c r="E37" s="6" t="s">
        <v>66</v>
      </c>
      <c r="F37" s="6" t="s">
        <v>84</v>
      </c>
      <c r="G37" s="6"/>
      <c r="H37" s="9">
        <v>0.5416666666666666</v>
      </c>
      <c r="I37" s="6"/>
      <c r="J37" s="6"/>
      <c r="K37" s="6"/>
      <c r="L37" s="7">
        <v>10.15</v>
      </c>
      <c r="M37" s="7">
        <v>49.6</v>
      </c>
      <c r="N37" s="7">
        <v>0.6</v>
      </c>
      <c r="O37" s="7"/>
      <c r="P37" s="7"/>
      <c r="Q37" s="7">
        <v>50</v>
      </c>
      <c r="R37" s="20">
        <f t="shared" si="1"/>
        <v>316.45569620253167</v>
      </c>
    </row>
    <row r="38" spans="1:18" ht="16.5" customHeight="1">
      <c r="A38" s="7">
        <v>11</v>
      </c>
      <c r="B38" s="6">
        <v>523</v>
      </c>
      <c r="C38" s="6" t="s">
        <v>78</v>
      </c>
      <c r="D38" s="6" t="s">
        <v>57</v>
      </c>
      <c r="E38" s="6" t="s">
        <v>66</v>
      </c>
      <c r="F38" s="6" t="s">
        <v>79</v>
      </c>
      <c r="G38" s="6"/>
      <c r="H38" s="9">
        <v>0.5416666666666666</v>
      </c>
      <c r="I38" s="6"/>
      <c r="J38" s="6"/>
      <c r="K38" s="6"/>
      <c r="L38" s="7">
        <v>9.63</v>
      </c>
      <c r="M38" s="7">
        <v>47.7</v>
      </c>
      <c r="N38" s="7">
        <v>0.6</v>
      </c>
      <c r="O38" s="7"/>
      <c r="P38" s="7"/>
      <c r="Q38" s="7">
        <v>48</v>
      </c>
      <c r="R38" s="20">
        <f t="shared" si="1"/>
        <v>303.7974683544304</v>
      </c>
    </row>
    <row r="39" spans="1:18" ht="16.5" customHeight="1">
      <c r="A39" s="7">
        <v>12</v>
      </c>
      <c r="B39" s="6">
        <v>81</v>
      </c>
      <c r="C39" s="6" t="s">
        <v>65</v>
      </c>
      <c r="D39" s="6" t="s">
        <v>57</v>
      </c>
      <c r="E39" s="6" t="s">
        <v>66</v>
      </c>
      <c r="F39" s="6" t="s">
        <v>67</v>
      </c>
      <c r="G39" s="6"/>
      <c r="H39" s="9">
        <v>0.5416666666666666</v>
      </c>
      <c r="I39" s="6"/>
      <c r="J39" s="6"/>
      <c r="K39" s="6"/>
      <c r="L39" s="7">
        <v>8.96</v>
      </c>
      <c r="M39" s="7">
        <v>45.4</v>
      </c>
      <c r="N39" s="7">
        <v>0.5</v>
      </c>
      <c r="O39" s="7"/>
      <c r="P39" s="7"/>
      <c r="Q39" s="7">
        <v>46</v>
      </c>
      <c r="R39" s="20">
        <f t="shared" si="1"/>
        <v>291.1392405063291</v>
      </c>
    </row>
    <row r="40" spans="1:18" ht="16.5" customHeight="1">
      <c r="A40" s="7">
        <v>13</v>
      </c>
      <c r="B40" s="6">
        <v>6</v>
      </c>
      <c r="C40" s="6" t="s">
        <v>124</v>
      </c>
      <c r="D40" s="6" t="s">
        <v>57</v>
      </c>
      <c r="E40" s="6" t="s">
        <v>58</v>
      </c>
      <c r="F40" s="6" t="s">
        <v>83</v>
      </c>
      <c r="G40" s="6" t="s">
        <v>125</v>
      </c>
      <c r="H40" s="9">
        <v>0.5416666666666666</v>
      </c>
      <c r="I40" s="6"/>
      <c r="J40" s="6"/>
      <c r="K40" s="6"/>
      <c r="L40" s="7">
        <v>8.69</v>
      </c>
      <c r="M40" s="7">
        <v>44.5</v>
      </c>
      <c r="N40" s="7">
        <v>0.5</v>
      </c>
      <c r="O40" s="7"/>
      <c r="P40" s="7"/>
      <c r="Q40" s="7">
        <v>45</v>
      </c>
      <c r="R40" s="20">
        <f t="shared" si="1"/>
        <v>284.8101265822785</v>
      </c>
    </row>
    <row r="41" spans="1:18" ht="16.5" customHeight="1">
      <c r="A41" s="7">
        <v>14</v>
      </c>
      <c r="B41" s="6">
        <v>148</v>
      </c>
      <c r="C41" s="6" t="s">
        <v>68</v>
      </c>
      <c r="D41" s="6" t="s">
        <v>57</v>
      </c>
      <c r="E41" s="6" t="s">
        <v>58</v>
      </c>
      <c r="F41" s="6" t="s">
        <v>69</v>
      </c>
      <c r="G41" s="6"/>
      <c r="H41" s="9">
        <v>0.5416666666666666</v>
      </c>
      <c r="I41" s="6"/>
      <c r="J41" s="6"/>
      <c r="K41" s="6"/>
      <c r="L41" s="7">
        <v>8.8</v>
      </c>
      <c r="M41" s="7">
        <v>44.9</v>
      </c>
      <c r="N41" s="7">
        <v>0.5</v>
      </c>
      <c r="O41" s="7"/>
      <c r="P41" s="7"/>
      <c r="Q41" s="7">
        <v>45</v>
      </c>
      <c r="R41" s="20">
        <f t="shared" si="1"/>
        <v>284.8101265822785</v>
      </c>
    </row>
    <row r="42" spans="1:18" ht="16.5" customHeight="1">
      <c r="A42" s="7">
        <v>15</v>
      </c>
      <c r="B42" s="6">
        <v>141</v>
      </c>
      <c r="C42" s="6" t="s">
        <v>94</v>
      </c>
      <c r="D42" s="6" t="s">
        <v>57</v>
      </c>
      <c r="E42" s="6" t="s">
        <v>66</v>
      </c>
      <c r="F42" s="6" t="s">
        <v>95</v>
      </c>
      <c r="G42" s="6" t="s">
        <v>96</v>
      </c>
      <c r="H42" s="9">
        <v>0.5416666666666666</v>
      </c>
      <c r="I42" s="6"/>
      <c r="J42" s="6"/>
      <c r="K42" s="6"/>
      <c r="L42" s="7">
        <v>8.68</v>
      </c>
      <c r="M42" s="7">
        <v>44.4</v>
      </c>
      <c r="N42" s="7">
        <v>0.5</v>
      </c>
      <c r="O42" s="7"/>
      <c r="P42" s="7"/>
      <c r="Q42" s="7">
        <v>45</v>
      </c>
      <c r="R42" s="20">
        <f t="shared" si="1"/>
        <v>284.8101265822785</v>
      </c>
    </row>
    <row r="43" spans="1:18" ht="16.5" customHeight="1">
      <c r="A43" s="7">
        <v>16</v>
      </c>
      <c r="B43" s="6">
        <v>109</v>
      </c>
      <c r="C43" s="6" t="s">
        <v>116</v>
      </c>
      <c r="D43" s="6" t="s">
        <v>57</v>
      </c>
      <c r="E43" s="6" t="s">
        <v>66</v>
      </c>
      <c r="F43" s="6" t="s">
        <v>84</v>
      </c>
      <c r="G43" s="6" t="s">
        <v>117</v>
      </c>
      <c r="H43" s="9">
        <v>0.5416666666666666</v>
      </c>
      <c r="I43" s="6"/>
      <c r="J43" s="6"/>
      <c r="K43" s="6"/>
      <c r="L43" s="7">
        <v>8.58</v>
      </c>
      <c r="M43" s="7">
        <v>44.1</v>
      </c>
      <c r="N43" s="7">
        <v>0.5</v>
      </c>
      <c r="O43" s="7"/>
      <c r="P43" s="7"/>
      <c r="Q43" s="7">
        <v>45</v>
      </c>
      <c r="R43" s="20">
        <f t="shared" si="1"/>
        <v>284.8101265822785</v>
      </c>
    </row>
    <row r="44" spans="1:18" ht="16.5" customHeight="1">
      <c r="A44" s="7">
        <v>17</v>
      </c>
      <c r="B44" s="6">
        <v>545</v>
      </c>
      <c r="C44" s="6" t="s">
        <v>97</v>
      </c>
      <c r="D44" s="6" t="s">
        <v>57</v>
      </c>
      <c r="E44" s="6" t="s">
        <v>58</v>
      </c>
      <c r="F44" s="6" t="s">
        <v>98</v>
      </c>
      <c r="G44" s="6" t="s">
        <v>99</v>
      </c>
      <c r="H44" s="9">
        <v>0.5416666666666666</v>
      </c>
      <c r="I44" s="6"/>
      <c r="J44" s="6"/>
      <c r="K44" s="6"/>
      <c r="L44" s="7">
        <v>8.62</v>
      </c>
      <c r="M44" s="7">
        <v>44.2</v>
      </c>
      <c r="N44" s="7">
        <v>0.5</v>
      </c>
      <c r="O44" s="7"/>
      <c r="P44" s="7"/>
      <c r="Q44" s="7">
        <v>45</v>
      </c>
      <c r="R44" s="20">
        <f t="shared" si="1"/>
        <v>284.8101265822785</v>
      </c>
    </row>
    <row r="45" spans="1:18" ht="16.5" customHeight="1">
      <c r="A45" s="7">
        <v>18</v>
      </c>
      <c r="B45" s="6">
        <v>10101</v>
      </c>
      <c r="C45" s="6" t="s">
        <v>157</v>
      </c>
      <c r="D45" s="6" t="s">
        <v>57</v>
      </c>
      <c r="E45" s="6" t="s">
        <v>58</v>
      </c>
      <c r="F45" s="6" t="s">
        <v>158</v>
      </c>
      <c r="G45" s="6"/>
      <c r="H45" s="9">
        <v>0.5416666666666666</v>
      </c>
      <c r="I45" s="6"/>
      <c r="J45" s="6"/>
      <c r="K45" s="6"/>
      <c r="L45" s="7">
        <v>8.39</v>
      </c>
      <c r="M45" s="7">
        <v>43.1</v>
      </c>
      <c r="N45" s="7">
        <v>0.5</v>
      </c>
      <c r="O45" s="7"/>
      <c r="P45" s="7"/>
      <c r="Q45" s="7">
        <v>44</v>
      </c>
      <c r="R45" s="20">
        <f t="shared" si="1"/>
        <v>278.4810126582278</v>
      </c>
    </row>
    <row r="46" spans="1:18" ht="16.5" customHeight="1">
      <c r="A46" s="7">
        <v>19</v>
      </c>
      <c r="B46" s="6">
        <v>311</v>
      </c>
      <c r="C46" s="6" t="s">
        <v>85</v>
      </c>
      <c r="D46" s="6" t="s">
        <v>57</v>
      </c>
      <c r="E46" s="6" t="s">
        <v>66</v>
      </c>
      <c r="F46" s="6" t="s">
        <v>74</v>
      </c>
      <c r="G46" s="6"/>
      <c r="H46" s="9">
        <v>0.5416666666666666</v>
      </c>
      <c r="I46" s="6"/>
      <c r="J46" s="6"/>
      <c r="K46" s="6"/>
      <c r="L46" s="7">
        <v>7.9</v>
      </c>
      <c r="M46" s="7">
        <v>40.1</v>
      </c>
      <c r="N46" s="7">
        <v>0.5</v>
      </c>
      <c r="O46" s="7"/>
      <c r="P46" s="7"/>
      <c r="Q46" s="7">
        <v>41</v>
      </c>
      <c r="R46" s="20">
        <f t="shared" si="1"/>
        <v>259.49367088607596</v>
      </c>
    </row>
    <row r="47" spans="1:18" ht="16.5" customHeight="1">
      <c r="A47" s="7">
        <v>20</v>
      </c>
      <c r="B47" s="6">
        <v>58</v>
      </c>
      <c r="C47" s="6" t="s">
        <v>90</v>
      </c>
      <c r="D47" s="6" t="s">
        <v>57</v>
      </c>
      <c r="E47" s="6" t="s">
        <v>58</v>
      </c>
      <c r="F47" s="6" t="s">
        <v>91</v>
      </c>
      <c r="G47" s="6" t="s">
        <v>88</v>
      </c>
      <c r="H47" s="9">
        <v>0.5416666666666666</v>
      </c>
      <c r="I47" s="6"/>
      <c r="J47" s="6"/>
      <c r="K47" s="6"/>
      <c r="L47" s="7">
        <v>7.9</v>
      </c>
      <c r="M47" s="7">
        <v>40.1</v>
      </c>
      <c r="N47" s="7">
        <v>0.5</v>
      </c>
      <c r="O47" s="7"/>
      <c r="P47" s="7"/>
      <c r="Q47" s="7">
        <v>41</v>
      </c>
      <c r="R47" s="20">
        <f t="shared" si="1"/>
        <v>259.49367088607596</v>
      </c>
    </row>
    <row r="48" spans="1:18" ht="16.5" customHeight="1">
      <c r="A48" s="7">
        <v>21</v>
      </c>
      <c r="B48" s="6">
        <v>811</v>
      </c>
      <c r="C48" s="6" t="s">
        <v>102</v>
      </c>
      <c r="D48" s="6" t="s">
        <v>57</v>
      </c>
      <c r="E48" s="6" t="s">
        <v>66</v>
      </c>
      <c r="F48" s="6" t="s">
        <v>103</v>
      </c>
      <c r="G48" s="6" t="s">
        <v>104</v>
      </c>
      <c r="H48" s="9">
        <v>0.5416666666666666</v>
      </c>
      <c r="I48" s="6"/>
      <c r="J48" s="6"/>
      <c r="K48" s="6"/>
      <c r="L48" s="7">
        <v>7.99</v>
      </c>
      <c r="M48" s="7">
        <v>40.7</v>
      </c>
      <c r="N48" s="7">
        <v>0.5</v>
      </c>
      <c r="O48" s="7"/>
      <c r="P48" s="7"/>
      <c r="Q48" s="7">
        <v>41</v>
      </c>
      <c r="R48" s="20">
        <f t="shared" si="1"/>
        <v>259.49367088607596</v>
      </c>
    </row>
    <row r="49" spans="1:18" ht="16.5" customHeight="1">
      <c r="A49" s="7">
        <v>22</v>
      </c>
      <c r="B49" s="6">
        <v>303</v>
      </c>
      <c r="C49" s="6" t="s">
        <v>121</v>
      </c>
      <c r="D49" s="6" t="s">
        <v>57</v>
      </c>
      <c r="E49" s="6" t="s">
        <v>66</v>
      </c>
      <c r="F49" s="6" t="s">
        <v>122</v>
      </c>
      <c r="G49" s="6" t="s">
        <v>123</v>
      </c>
      <c r="H49" s="9">
        <v>0.5416666666666666</v>
      </c>
      <c r="I49" s="6"/>
      <c r="J49" s="6"/>
      <c r="K49" s="6"/>
      <c r="L49" s="7">
        <v>7.89</v>
      </c>
      <c r="M49" s="7">
        <v>40</v>
      </c>
      <c r="N49" s="7">
        <v>0.4</v>
      </c>
      <c r="O49" s="7"/>
      <c r="P49" s="7"/>
      <c r="Q49" s="7">
        <v>40</v>
      </c>
      <c r="R49" s="20">
        <f t="shared" si="1"/>
        <v>253.16455696202533</v>
      </c>
    </row>
    <row r="50" spans="1:18" ht="16.5" customHeight="1">
      <c r="A50" s="7">
        <v>23</v>
      </c>
      <c r="B50" s="6">
        <v>7</v>
      </c>
      <c r="C50" s="6" t="s">
        <v>80</v>
      </c>
      <c r="D50" s="6" t="s">
        <v>57</v>
      </c>
      <c r="E50" s="6" t="s">
        <v>58</v>
      </c>
      <c r="F50" s="6" t="s">
        <v>81</v>
      </c>
      <c r="G50" s="6" t="s">
        <v>82</v>
      </c>
      <c r="H50" s="6"/>
      <c r="I50" s="6"/>
      <c r="J50" s="6"/>
      <c r="K50" s="6"/>
      <c r="L50" s="7">
        <v>7</v>
      </c>
      <c r="M50" s="7">
        <v>33.5</v>
      </c>
      <c r="N50" s="7"/>
      <c r="O50" s="7"/>
      <c r="P50" s="7"/>
      <c r="Q50" s="7">
        <v>34</v>
      </c>
      <c r="R50" s="20">
        <f t="shared" si="1"/>
        <v>215.18987341772151</v>
      </c>
    </row>
    <row r="51" spans="1:18" ht="16.5" customHeight="1">
      <c r="A51" s="7">
        <v>24</v>
      </c>
      <c r="B51" s="6">
        <v>976</v>
      </c>
      <c r="C51" s="6" t="s">
        <v>114</v>
      </c>
      <c r="D51" s="6" t="s">
        <v>57</v>
      </c>
      <c r="E51" s="6" t="s">
        <v>66</v>
      </c>
      <c r="F51" s="6" t="s">
        <v>115</v>
      </c>
      <c r="G51" s="6"/>
      <c r="H51" s="6"/>
      <c r="I51" s="6"/>
      <c r="J51" s="6"/>
      <c r="K51" s="6"/>
      <c r="L51" s="7">
        <v>7</v>
      </c>
      <c r="M51" s="7">
        <v>33.5</v>
      </c>
      <c r="N51" s="7"/>
      <c r="O51" s="7"/>
      <c r="P51" s="7"/>
      <c r="Q51" s="7">
        <v>34</v>
      </c>
      <c r="R51" s="20">
        <f t="shared" si="1"/>
        <v>215.18987341772151</v>
      </c>
    </row>
    <row r="52" spans="1:18" ht="16.5" customHeight="1">
      <c r="A52" s="7">
        <v>25</v>
      </c>
      <c r="B52" s="6">
        <v>3270</v>
      </c>
      <c r="C52" s="6" t="s">
        <v>118</v>
      </c>
      <c r="D52" s="6" t="s">
        <v>57</v>
      </c>
      <c r="E52" s="6" t="s">
        <v>66</v>
      </c>
      <c r="F52" s="6" t="s">
        <v>119</v>
      </c>
      <c r="G52" s="6" t="s">
        <v>120</v>
      </c>
      <c r="H52" s="6"/>
      <c r="I52" s="6"/>
      <c r="J52" s="6"/>
      <c r="K52" s="6"/>
      <c r="L52" s="7">
        <v>7</v>
      </c>
      <c r="M52" s="7">
        <v>33.5</v>
      </c>
      <c r="N52" s="7"/>
      <c r="O52" s="7"/>
      <c r="P52" s="7"/>
      <c r="Q52" s="7">
        <v>34</v>
      </c>
      <c r="R52" s="20">
        <f t="shared" si="1"/>
        <v>215.18987341772151</v>
      </c>
    </row>
    <row r="53" spans="1:18" ht="16.5" customHeight="1">
      <c r="A53" s="7">
        <v>26</v>
      </c>
      <c r="B53" s="6">
        <v>992</v>
      </c>
      <c r="C53" s="6" t="s">
        <v>105</v>
      </c>
      <c r="D53" s="6" t="s">
        <v>57</v>
      </c>
      <c r="E53" s="6" t="s">
        <v>66</v>
      </c>
      <c r="F53" s="6" t="s">
        <v>106</v>
      </c>
      <c r="G53" s="6" t="s">
        <v>107</v>
      </c>
      <c r="H53" s="6"/>
      <c r="I53" s="6"/>
      <c r="J53" s="6"/>
      <c r="K53" s="6"/>
      <c r="L53" s="7">
        <v>7</v>
      </c>
      <c r="M53" s="7">
        <v>33.5</v>
      </c>
      <c r="N53" s="7"/>
      <c r="O53" s="7"/>
      <c r="P53" s="7"/>
      <c r="Q53" s="7">
        <v>34</v>
      </c>
      <c r="R53" s="20">
        <f t="shared" si="1"/>
        <v>215.18987341772151</v>
      </c>
    </row>
    <row r="54" spans="1:18" ht="16.5" customHeight="1">
      <c r="A54" s="7">
        <v>27</v>
      </c>
      <c r="B54" s="6">
        <v>27</v>
      </c>
      <c r="C54" s="6" t="s">
        <v>86</v>
      </c>
      <c r="D54" s="6" t="s">
        <v>57</v>
      </c>
      <c r="E54" s="6" t="s">
        <v>66</v>
      </c>
      <c r="F54" s="6" t="s">
        <v>87</v>
      </c>
      <c r="G54" s="6" t="s">
        <v>88</v>
      </c>
      <c r="H54" s="6"/>
      <c r="I54" s="6"/>
      <c r="J54" s="6"/>
      <c r="K54" s="6"/>
      <c r="L54" s="7">
        <v>7</v>
      </c>
      <c r="M54" s="7">
        <v>33.5</v>
      </c>
      <c r="N54" s="7"/>
      <c r="O54" s="7"/>
      <c r="P54" s="7"/>
      <c r="Q54" s="7">
        <v>34</v>
      </c>
      <c r="R54" s="20">
        <f t="shared" si="1"/>
        <v>215.18987341772151</v>
      </c>
    </row>
    <row r="55" spans="1:18" ht="16.5" customHeight="1">
      <c r="A55" s="7">
        <v>28</v>
      </c>
      <c r="B55" s="6">
        <v>1232</v>
      </c>
      <c r="C55" s="6" t="s">
        <v>92</v>
      </c>
      <c r="D55" s="6" t="s">
        <v>57</v>
      </c>
      <c r="E55" s="6" t="s">
        <v>66</v>
      </c>
      <c r="F55" s="6" t="s">
        <v>93</v>
      </c>
      <c r="G55" s="6"/>
      <c r="H55" s="9">
        <v>0.5416666666666666</v>
      </c>
      <c r="I55" s="6"/>
      <c r="J55" s="6"/>
      <c r="K55" s="6"/>
      <c r="L55" s="7">
        <v>7</v>
      </c>
      <c r="M55" s="7">
        <v>33.5</v>
      </c>
      <c r="N55" s="7">
        <v>0.3</v>
      </c>
      <c r="O55" s="7"/>
      <c r="P55" s="7"/>
      <c r="Q55" s="7">
        <v>34</v>
      </c>
      <c r="R55" s="20">
        <f t="shared" si="1"/>
        <v>215.18987341772151</v>
      </c>
    </row>
    <row r="56" spans="1:18" ht="16.5" customHeight="1">
      <c r="A56" s="7">
        <v>29</v>
      </c>
      <c r="B56" s="6">
        <v>10</v>
      </c>
      <c r="C56" s="6" t="s">
        <v>110</v>
      </c>
      <c r="D56" s="6" t="s">
        <v>57</v>
      </c>
      <c r="E56" s="6" t="s">
        <v>58</v>
      </c>
      <c r="F56" s="6" t="s">
        <v>111</v>
      </c>
      <c r="G56" s="6"/>
      <c r="H56" s="9">
        <v>0.5416666666666666</v>
      </c>
      <c r="I56" s="6"/>
      <c r="J56" s="6"/>
      <c r="K56" s="6"/>
      <c r="L56" s="7">
        <v>7</v>
      </c>
      <c r="M56" s="7">
        <v>33.5</v>
      </c>
      <c r="N56" s="7">
        <v>0.1</v>
      </c>
      <c r="O56" s="7"/>
      <c r="P56" s="7"/>
      <c r="Q56" s="7">
        <v>34</v>
      </c>
      <c r="R56" s="20">
        <f t="shared" si="1"/>
        <v>215.18987341772151</v>
      </c>
    </row>
    <row r="57" spans="1:18" ht="16.5" customHeight="1">
      <c r="A57" s="7">
        <v>30</v>
      </c>
      <c r="B57" s="6">
        <v>74</v>
      </c>
      <c r="C57" s="6" t="s">
        <v>100</v>
      </c>
      <c r="D57" s="6" t="s">
        <v>57</v>
      </c>
      <c r="E57" s="6" t="s">
        <v>66</v>
      </c>
      <c r="F57" s="6" t="s">
        <v>101</v>
      </c>
      <c r="G57" s="6"/>
      <c r="H57" s="6"/>
      <c r="I57" s="6"/>
      <c r="J57" s="6"/>
      <c r="K57" s="6"/>
      <c r="L57" s="7">
        <v>7</v>
      </c>
      <c r="M57" s="7">
        <v>33.5</v>
      </c>
      <c r="N57" s="7"/>
      <c r="O57" s="7"/>
      <c r="P57" s="7"/>
      <c r="Q57" s="7">
        <v>34</v>
      </c>
      <c r="R57" s="20">
        <f t="shared" si="1"/>
        <v>215.18987341772151</v>
      </c>
    </row>
    <row r="58" spans="1:18" ht="16.5" customHeight="1">
      <c r="A58" s="7">
        <v>31</v>
      </c>
      <c r="B58" s="6">
        <v>911</v>
      </c>
      <c r="C58" s="6" t="s">
        <v>140</v>
      </c>
      <c r="D58" s="6" t="s">
        <v>57</v>
      </c>
      <c r="E58" s="6" t="s">
        <v>66</v>
      </c>
      <c r="F58" s="6" t="s">
        <v>141</v>
      </c>
      <c r="G58" s="6" t="s">
        <v>142</v>
      </c>
      <c r="H58" s="6"/>
      <c r="I58" s="6"/>
      <c r="J58" s="6"/>
      <c r="K58" s="6"/>
      <c r="L58" s="7">
        <v>7</v>
      </c>
      <c r="M58" s="7">
        <v>33.5</v>
      </c>
      <c r="N58" s="7"/>
      <c r="O58" s="7"/>
      <c r="P58" s="7"/>
      <c r="Q58" s="7">
        <v>34</v>
      </c>
      <c r="R58" s="20">
        <f t="shared" si="1"/>
        <v>215.18987341772151</v>
      </c>
    </row>
  </sheetData>
  <sheetProtection/>
  <mergeCells count="19">
    <mergeCell ref="D25:D27"/>
    <mergeCell ref="E25:E27"/>
    <mergeCell ref="Q25:Q27"/>
    <mergeCell ref="G25:G27"/>
    <mergeCell ref="H25:H27"/>
    <mergeCell ref="I25:I27"/>
    <mergeCell ref="J25:J27"/>
    <mergeCell ref="K25:K27"/>
    <mergeCell ref="L25:L27"/>
    <mergeCell ref="G11:G12"/>
    <mergeCell ref="F25:F27"/>
    <mergeCell ref="A11:A12"/>
    <mergeCell ref="B11:B12"/>
    <mergeCell ref="C11:C12"/>
    <mergeCell ref="E11:E12"/>
    <mergeCell ref="F11:F12"/>
    <mergeCell ref="A25:A27"/>
    <mergeCell ref="B25:B27"/>
    <mergeCell ref="C25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PageLayoutView="0" workbookViewId="0" topLeftCell="A3">
      <selection activeCell="D13" sqref="A13:IV13"/>
    </sheetView>
  </sheetViews>
  <sheetFormatPr defaultColWidth="9.140625" defaultRowHeight="16.5" customHeight="1"/>
  <cols>
    <col min="1" max="1" width="7.140625" style="0" customWidth="1"/>
    <col min="2" max="2" width="15.28125" style="0" customWidth="1"/>
    <col min="3" max="3" width="17.57421875" style="0" customWidth="1"/>
    <col min="4" max="4" width="8.28125" style="11" customWidth="1"/>
    <col min="5" max="5" width="10.7109375" style="0" customWidth="1"/>
    <col min="6" max="6" width="21.7109375" style="0" customWidth="1"/>
    <col min="7" max="7" width="21.28125" style="0" customWidth="1"/>
    <col min="8" max="8" width="8.00390625" style="11" customWidth="1"/>
    <col min="9" max="9" width="14.00390625" style="11" customWidth="1"/>
    <col min="10" max="10" width="8.28125" style="11" customWidth="1"/>
    <col min="11" max="18" width="6.8515625" style="11" customWidth="1"/>
  </cols>
  <sheetData>
    <row r="1" ht="16.5" customHeight="1">
      <c r="A1" s="18" t="s">
        <v>126</v>
      </c>
    </row>
    <row r="3" ht="16.5" customHeight="1">
      <c r="A3" s="1" t="s">
        <v>0</v>
      </c>
    </row>
    <row r="5" ht="16.5" customHeight="1">
      <c r="A5" s="2" t="s">
        <v>1</v>
      </c>
    </row>
    <row r="7" ht="16.5" customHeight="1">
      <c r="A7" s="3" t="s">
        <v>127</v>
      </c>
    </row>
    <row r="9" ht="16.5" customHeight="1">
      <c r="A9" s="4" t="s">
        <v>128</v>
      </c>
    </row>
    <row r="11" ht="16.5" customHeight="1">
      <c r="A11" t="s">
        <v>4</v>
      </c>
    </row>
    <row r="12" spans="9:13" ht="16.5" customHeight="1">
      <c r="I12"/>
      <c r="J12">
        <v>1</v>
      </c>
      <c r="K12">
        <v>2</v>
      </c>
      <c r="L12">
        <v>3</v>
      </c>
      <c r="M12" t="s">
        <v>691</v>
      </c>
    </row>
    <row r="13" spans="1:13" ht="16.5" customHeight="1">
      <c r="A13" s="70" t="s">
        <v>5</v>
      </c>
      <c r="B13" s="70" t="s">
        <v>6</v>
      </c>
      <c r="C13" s="70" t="s">
        <v>7</v>
      </c>
      <c r="D13" s="5" t="s">
        <v>8</v>
      </c>
      <c r="E13" s="70" t="s">
        <v>10</v>
      </c>
      <c r="F13" s="70" t="s">
        <v>11</v>
      </c>
      <c r="G13" s="70" t="s">
        <v>12</v>
      </c>
      <c r="I13" t="s">
        <v>685</v>
      </c>
      <c r="J13">
        <v>500</v>
      </c>
      <c r="K13">
        <v>451</v>
      </c>
      <c r="L13">
        <v>160</v>
      </c>
      <c r="M13">
        <f>SUM(J13:L13)</f>
        <v>1111</v>
      </c>
    </row>
    <row r="14" spans="1:13" ht="16.5" customHeight="1">
      <c r="A14" s="70"/>
      <c r="B14" s="70"/>
      <c r="C14" s="70"/>
      <c r="D14" s="5" t="s">
        <v>9</v>
      </c>
      <c r="E14" s="70"/>
      <c r="F14" s="70"/>
      <c r="G14" s="70"/>
      <c r="I14" t="s">
        <v>686</v>
      </c>
      <c r="J14">
        <v>468</v>
      </c>
      <c r="K14">
        <v>326</v>
      </c>
      <c r="L14">
        <v>175</v>
      </c>
      <c r="M14">
        <f aca="true" t="shared" si="0" ref="M14:M21">SUM(J14:L14)</f>
        <v>969</v>
      </c>
    </row>
    <row r="15" spans="1:13" ht="16.5" customHeight="1">
      <c r="A15" s="6">
        <v>1</v>
      </c>
      <c r="B15" s="7" t="s">
        <v>13</v>
      </c>
      <c r="C15" s="6" t="s">
        <v>14</v>
      </c>
      <c r="D15" s="15">
        <v>400</v>
      </c>
      <c r="E15" s="6" t="s">
        <v>15</v>
      </c>
      <c r="F15" s="6" t="s">
        <v>129</v>
      </c>
      <c r="G15" s="6" t="s">
        <v>17</v>
      </c>
      <c r="I15" t="s">
        <v>687</v>
      </c>
      <c r="J15">
        <v>340</v>
      </c>
      <c r="K15">
        <v>188</v>
      </c>
      <c r="L15">
        <v>147</v>
      </c>
      <c r="M15">
        <f t="shared" si="0"/>
        <v>675</v>
      </c>
    </row>
    <row r="16" spans="1:13" ht="16.5" customHeight="1">
      <c r="A16" s="6" t="s">
        <v>18</v>
      </c>
      <c r="B16" s="7" t="s">
        <v>19</v>
      </c>
      <c r="C16" s="6" t="s">
        <v>20</v>
      </c>
      <c r="D16" s="15">
        <v>2000</v>
      </c>
      <c r="E16" s="6" t="s">
        <v>21</v>
      </c>
      <c r="F16" s="6" t="s">
        <v>129</v>
      </c>
      <c r="G16" s="6" t="s">
        <v>17</v>
      </c>
      <c r="I16" t="s">
        <v>688</v>
      </c>
      <c r="J16">
        <v>427</v>
      </c>
      <c r="K16">
        <v>207</v>
      </c>
      <c r="L16">
        <v>149</v>
      </c>
      <c r="M16">
        <f t="shared" si="0"/>
        <v>783</v>
      </c>
    </row>
    <row r="17" spans="1:13" ht="16.5" customHeight="1">
      <c r="A17" s="6">
        <v>3</v>
      </c>
      <c r="B17" s="7" t="s">
        <v>23</v>
      </c>
      <c r="C17" s="6" t="s">
        <v>20</v>
      </c>
      <c r="D17" s="15">
        <v>400</v>
      </c>
      <c r="E17" s="6" t="s">
        <v>21</v>
      </c>
      <c r="F17" s="6" t="s">
        <v>130</v>
      </c>
      <c r="G17" s="6" t="s">
        <v>17</v>
      </c>
      <c r="I17" t="s">
        <v>689</v>
      </c>
      <c r="J17">
        <v>467</v>
      </c>
      <c r="K17">
        <v>207</v>
      </c>
      <c r="L17"/>
      <c r="M17">
        <f t="shared" si="0"/>
        <v>674</v>
      </c>
    </row>
    <row r="18" spans="1:13" ht="16.5" customHeight="1">
      <c r="A18" s="6">
        <v>4</v>
      </c>
      <c r="B18" s="7" t="s">
        <v>131</v>
      </c>
      <c r="C18" s="6" t="s">
        <v>25</v>
      </c>
      <c r="D18" s="15">
        <v>1000</v>
      </c>
      <c r="E18" s="6" t="s">
        <v>26</v>
      </c>
      <c r="F18" s="6" t="s">
        <v>130</v>
      </c>
      <c r="G18" s="6" t="s">
        <v>17</v>
      </c>
      <c r="I18" t="s">
        <v>96</v>
      </c>
      <c r="J18">
        <v>174</v>
      </c>
      <c r="K18">
        <v>146</v>
      </c>
      <c r="L18"/>
      <c r="M18">
        <f t="shared" si="0"/>
        <v>320</v>
      </c>
    </row>
    <row r="19" spans="1:13" ht="16.5" customHeight="1">
      <c r="A19" s="6">
        <v>5</v>
      </c>
      <c r="B19" s="7" t="s">
        <v>132</v>
      </c>
      <c r="C19" s="6" t="s">
        <v>32</v>
      </c>
      <c r="D19" s="15">
        <v>1000</v>
      </c>
      <c r="E19" s="6" t="s">
        <v>33</v>
      </c>
      <c r="F19" s="6" t="s">
        <v>130</v>
      </c>
      <c r="G19" s="6" t="s">
        <v>17</v>
      </c>
      <c r="I19" t="s">
        <v>690</v>
      </c>
      <c r="J19"/>
      <c r="K19"/>
      <c r="L19"/>
      <c r="M19">
        <f t="shared" si="0"/>
        <v>0</v>
      </c>
    </row>
    <row r="20" spans="1:13" ht="16.5" customHeight="1">
      <c r="A20" s="6">
        <v>6</v>
      </c>
      <c r="B20" s="7" t="s">
        <v>133</v>
      </c>
      <c r="C20" s="6" t="s">
        <v>25</v>
      </c>
      <c r="D20" s="15">
        <v>1000</v>
      </c>
      <c r="E20" s="6" t="s">
        <v>26</v>
      </c>
      <c r="F20" s="6" t="s">
        <v>130</v>
      </c>
      <c r="G20" s="6" t="s">
        <v>17</v>
      </c>
      <c r="I20" t="s">
        <v>278</v>
      </c>
      <c r="J20">
        <v>451</v>
      </c>
      <c r="K20">
        <v>268</v>
      </c>
      <c r="L20">
        <v>134</v>
      </c>
      <c r="M20">
        <f t="shared" si="0"/>
        <v>853</v>
      </c>
    </row>
    <row r="21" spans="1:13" ht="16.5" customHeight="1">
      <c r="A21" s="6">
        <v>7</v>
      </c>
      <c r="B21" s="7" t="s">
        <v>134</v>
      </c>
      <c r="C21" s="6" t="s">
        <v>36</v>
      </c>
      <c r="D21" s="15">
        <v>2000</v>
      </c>
      <c r="E21" s="6" t="s">
        <v>37</v>
      </c>
      <c r="F21" s="6" t="s">
        <v>130</v>
      </c>
      <c r="G21" s="6" t="s">
        <v>17</v>
      </c>
      <c r="I21" t="s">
        <v>692</v>
      </c>
      <c r="J21">
        <v>133</v>
      </c>
      <c r="K21">
        <v>132</v>
      </c>
      <c r="L21">
        <v>95</v>
      </c>
      <c r="M21">
        <f t="shared" si="0"/>
        <v>360</v>
      </c>
    </row>
    <row r="22" spans="1:9" ht="16.5" customHeight="1">
      <c r="A22" s="6">
        <v>8</v>
      </c>
      <c r="B22" s="7" t="s">
        <v>135</v>
      </c>
      <c r="C22" s="6" t="s">
        <v>20</v>
      </c>
      <c r="D22" s="15">
        <v>400</v>
      </c>
      <c r="E22" s="6" t="s">
        <v>21</v>
      </c>
      <c r="F22" s="6" t="s">
        <v>130</v>
      </c>
      <c r="G22" s="6" t="s">
        <v>17</v>
      </c>
      <c r="I22" s="67" t="s">
        <v>693</v>
      </c>
    </row>
    <row r="23" spans="1:7" ht="16.5" customHeight="1">
      <c r="A23" s="6" t="s">
        <v>136</v>
      </c>
      <c r="B23" s="7" t="s">
        <v>137</v>
      </c>
      <c r="C23" s="6" t="s">
        <v>39</v>
      </c>
      <c r="D23" s="15">
        <v>1000</v>
      </c>
      <c r="E23" s="6" t="s">
        <v>40</v>
      </c>
      <c r="F23" s="6" t="s">
        <v>130</v>
      </c>
      <c r="G23" s="6" t="s">
        <v>17</v>
      </c>
    </row>
    <row r="24" spans="1:7" ht="16.5" customHeight="1">
      <c r="A24" s="6">
        <v>10</v>
      </c>
      <c r="B24" s="7" t="s">
        <v>138</v>
      </c>
      <c r="C24" s="6" t="s">
        <v>39</v>
      </c>
      <c r="D24" s="15">
        <v>400</v>
      </c>
      <c r="E24" s="6" t="s">
        <v>40</v>
      </c>
      <c r="F24" s="6" t="s">
        <v>130</v>
      </c>
      <c r="G24" s="6" t="s">
        <v>17</v>
      </c>
    </row>
    <row r="25" ht="16.5" customHeight="1">
      <c r="A25" t="s">
        <v>139</v>
      </c>
    </row>
    <row r="27" spans="1:18" ht="16.5" customHeight="1">
      <c r="A27" s="70" t="s">
        <v>42</v>
      </c>
      <c r="B27" s="70" t="s">
        <v>7</v>
      </c>
      <c r="C27" s="70" t="s">
        <v>43</v>
      </c>
      <c r="D27" s="70"/>
      <c r="E27" s="70" t="s">
        <v>44</v>
      </c>
      <c r="F27" s="70" t="s">
        <v>45</v>
      </c>
      <c r="G27" s="70" t="s">
        <v>46</v>
      </c>
      <c r="H27" s="70" t="s">
        <v>47</v>
      </c>
      <c r="I27" s="70" t="s">
        <v>48</v>
      </c>
      <c r="J27" s="70" t="s">
        <v>49</v>
      </c>
      <c r="K27" s="70" t="s">
        <v>50</v>
      </c>
      <c r="L27" s="70" t="s">
        <v>6</v>
      </c>
      <c r="M27" s="70" t="s">
        <v>6</v>
      </c>
      <c r="N27" s="70" t="s">
        <v>52</v>
      </c>
      <c r="O27" s="70" t="s">
        <v>49</v>
      </c>
      <c r="P27" s="70" t="s">
        <v>53</v>
      </c>
      <c r="Q27" s="70" t="s">
        <v>55</v>
      </c>
      <c r="R27" s="70" t="s">
        <v>175</v>
      </c>
    </row>
    <row r="28" spans="1:18" ht="16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ht="16.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ht="16.5" customHeight="1">
      <c r="A30" s="7">
        <v>1</v>
      </c>
      <c r="B30" s="6">
        <v>29</v>
      </c>
      <c r="C30" s="6" t="s">
        <v>56</v>
      </c>
      <c r="D30" s="15" t="s">
        <v>57</v>
      </c>
      <c r="E30" s="15" t="s">
        <v>58</v>
      </c>
      <c r="F30" s="6" t="s">
        <v>59</v>
      </c>
      <c r="G30" s="6" t="s">
        <v>60</v>
      </c>
      <c r="H30" s="17">
        <v>0.5416666666666666</v>
      </c>
      <c r="I30" s="17">
        <v>0.6311574074074074</v>
      </c>
      <c r="J30" s="17">
        <v>0.08949074074074075</v>
      </c>
      <c r="K30" s="15">
        <v>13.7</v>
      </c>
      <c r="L30" s="15">
        <v>31.18</v>
      </c>
      <c r="M30" s="15">
        <v>277.6</v>
      </c>
      <c r="N30" s="15">
        <v>25.2</v>
      </c>
      <c r="O30" s="15">
        <v>100.8</v>
      </c>
      <c r="P30" s="15">
        <v>18</v>
      </c>
      <c r="Q30" s="15">
        <v>422</v>
      </c>
      <c r="R30" s="19">
        <v>500</v>
      </c>
    </row>
    <row r="31" spans="1:18" ht="16.5" customHeight="1">
      <c r="A31" s="7">
        <v>2</v>
      </c>
      <c r="B31" s="6">
        <v>5</v>
      </c>
      <c r="C31" s="6" t="s">
        <v>73</v>
      </c>
      <c r="D31" s="15" t="s">
        <v>57</v>
      </c>
      <c r="E31" s="15" t="s">
        <v>58</v>
      </c>
      <c r="F31" s="6" t="s">
        <v>74</v>
      </c>
      <c r="G31" s="6" t="s">
        <v>75</v>
      </c>
      <c r="H31" s="17">
        <v>0.5416666666666666</v>
      </c>
      <c r="I31" s="17">
        <v>0.635</v>
      </c>
      <c r="J31" s="17">
        <v>0.09333333333333334</v>
      </c>
      <c r="K31" s="15">
        <v>13.2</v>
      </c>
      <c r="L31" s="15">
        <v>31.18</v>
      </c>
      <c r="M31" s="15">
        <v>277.6</v>
      </c>
      <c r="N31" s="15">
        <v>18</v>
      </c>
      <c r="O31" s="15">
        <v>84.9</v>
      </c>
      <c r="P31" s="15">
        <v>14.7</v>
      </c>
      <c r="Q31" s="15">
        <v>395</v>
      </c>
      <c r="R31" s="20">
        <f aca="true" t="shared" si="1" ref="R31:R55">(Q31*500)/422</f>
        <v>468.0094786729858</v>
      </c>
    </row>
    <row r="32" spans="1:18" ht="16.5" customHeight="1">
      <c r="A32" s="7">
        <v>3</v>
      </c>
      <c r="B32" s="6">
        <v>58</v>
      </c>
      <c r="C32" s="6" t="s">
        <v>90</v>
      </c>
      <c r="D32" s="15" t="s">
        <v>57</v>
      </c>
      <c r="E32" s="15" t="s">
        <v>58</v>
      </c>
      <c r="F32" s="6" t="s">
        <v>91</v>
      </c>
      <c r="G32" s="6" t="s">
        <v>88</v>
      </c>
      <c r="H32" s="17">
        <v>0.5416666666666666</v>
      </c>
      <c r="I32" s="17">
        <v>0.6350694444444445</v>
      </c>
      <c r="J32" s="17">
        <v>0.09340277777777778</v>
      </c>
      <c r="K32" s="15">
        <v>13.2</v>
      </c>
      <c r="L32" s="15">
        <v>31.18</v>
      </c>
      <c r="M32" s="15">
        <v>277.6</v>
      </c>
      <c r="N32" s="15">
        <v>19.3</v>
      </c>
      <c r="O32" s="15">
        <v>84.7</v>
      </c>
      <c r="P32" s="15">
        <v>12</v>
      </c>
      <c r="Q32" s="15">
        <v>394</v>
      </c>
      <c r="R32" s="20">
        <f t="shared" si="1"/>
        <v>466.82464454976304</v>
      </c>
    </row>
    <row r="33" spans="1:18" ht="16.5" customHeight="1">
      <c r="A33" s="7">
        <v>4</v>
      </c>
      <c r="B33" s="6">
        <v>217</v>
      </c>
      <c r="C33" s="6" t="s">
        <v>112</v>
      </c>
      <c r="D33" s="15" t="s">
        <v>57</v>
      </c>
      <c r="E33" s="15" t="s">
        <v>58</v>
      </c>
      <c r="F33" s="6" t="s">
        <v>113</v>
      </c>
      <c r="G33" s="6"/>
      <c r="H33" s="17">
        <v>0.5416666666666666</v>
      </c>
      <c r="I33" s="17">
        <v>0.6361689814814815</v>
      </c>
      <c r="J33" s="17">
        <v>0.09450231481481482</v>
      </c>
      <c r="K33" s="15">
        <v>13</v>
      </c>
      <c r="L33" s="15">
        <v>31.18</v>
      </c>
      <c r="M33" s="15">
        <v>277.6</v>
      </c>
      <c r="N33" s="15">
        <v>17.1</v>
      </c>
      <c r="O33" s="15">
        <v>81.8</v>
      </c>
      <c r="P33" s="15">
        <v>4.7</v>
      </c>
      <c r="Q33" s="15">
        <v>381</v>
      </c>
      <c r="R33" s="20">
        <f t="shared" si="1"/>
        <v>451.4218009478673</v>
      </c>
    </row>
    <row r="34" spans="1:18" ht="16.5" customHeight="1">
      <c r="A34" s="7">
        <v>5</v>
      </c>
      <c r="B34" s="6">
        <v>148</v>
      </c>
      <c r="C34" s="6" t="s">
        <v>68</v>
      </c>
      <c r="D34" s="15" t="s">
        <v>57</v>
      </c>
      <c r="E34" s="15" t="s">
        <v>58</v>
      </c>
      <c r="F34" s="6" t="s">
        <v>69</v>
      </c>
      <c r="G34" s="6"/>
      <c r="H34" s="17">
        <v>0.5416666666666666</v>
      </c>
      <c r="I34" s="17">
        <v>0.6369328703703704</v>
      </c>
      <c r="J34" s="17">
        <v>0.0952662037037037</v>
      </c>
      <c r="K34" s="15">
        <v>12.9</v>
      </c>
      <c r="L34" s="15">
        <v>31.18</v>
      </c>
      <c r="M34" s="15">
        <v>277.6</v>
      </c>
      <c r="N34" s="15">
        <v>18.9</v>
      </c>
      <c r="O34" s="15">
        <v>79.9</v>
      </c>
      <c r="P34" s="15">
        <v>4.2</v>
      </c>
      <c r="Q34" s="15">
        <v>381</v>
      </c>
      <c r="R34" s="20">
        <f t="shared" si="1"/>
        <v>451.4218009478673</v>
      </c>
    </row>
    <row r="35" spans="1:18" ht="16.5" customHeight="1">
      <c r="A35" s="7">
        <v>6</v>
      </c>
      <c r="B35" s="6">
        <v>28022002</v>
      </c>
      <c r="C35" s="6" t="s">
        <v>61</v>
      </c>
      <c r="D35" s="15" t="s">
        <v>57</v>
      </c>
      <c r="E35" s="15" t="s">
        <v>58</v>
      </c>
      <c r="F35" s="6" t="s">
        <v>62</v>
      </c>
      <c r="G35" s="6"/>
      <c r="H35" s="17">
        <v>0.5416666666666666</v>
      </c>
      <c r="I35" s="17">
        <v>0.6442824074074074</v>
      </c>
      <c r="J35" s="17">
        <v>0.10261574074074074</v>
      </c>
      <c r="K35" s="15">
        <v>12</v>
      </c>
      <c r="L35" s="15">
        <v>31.18</v>
      </c>
      <c r="M35" s="15">
        <v>277.6</v>
      </c>
      <c r="N35" s="15">
        <v>13.7</v>
      </c>
      <c r="O35" s="15">
        <v>64.6</v>
      </c>
      <c r="P35" s="15">
        <v>3.9</v>
      </c>
      <c r="Q35" s="15">
        <v>360</v>
      </c>
      <c r="R35" s="20">
        <f t="shared" si="1"/>
        <v>426.54028436018956</v>
      </c>
    </row>
    <row r="36" spans="1:18" ht="16.5" customHeight="1">
      <c r="A36" s="7">
        <v>7</v>
      </c>
      <c r="B36" s="6">
        <v>7</v>
      </c>
      <c r="C36" s="6" t="s">
        <v>80</v>
      </c>
      <c r="D36" s="15" t="s">
        <v>57</v>
      </c>
      <c r="E36" s="15" t="s">
        <v>58</v>
      </c>
      <c r="F36" s="6" t="s">
        <v>81</v>
      </c>
      <c r="G36" s="6" t="s">
        <v>82</v>
      </c>
      <c r="H36" s="17">
        <v>0.5416666666666666</v>
      </c>
      <c r="I36" s="15"/>
      <c r="J36" s="15"/>
      <c r="K36" s="15"/>
      <c r="L36" s="15">
        <v>29.57</v>
      </c>
      <c r="M36" s="15">
        <v>270.2</v>
      </c>
      <c r="N36" s="15">
        <v>16.7</v>
      </c>
      <c r="O36" s="15"/>
      <c r="P36" s="15"/>
      <c r="Q36" s="15">
        <v>287</v>
      </c>
      <c r="R36" s="20">
        <f t="shared" si="1"/>
        <v>340.0473933649289</v>
      </c>
    </row>
    <row r="37" spans="1:18" ht="16.5" customHeight="1">
      <c r="A37" s="7">
        <v>8</v>
      </c>
      <c r="B37" s="6">
        <v>311</v>
      </c>
      <c r="C37" s="6" t="s">
        <v>85</v>
      </c>
      <c r="D37" s="15" t="s">
        <v>57</v>
      </c>
      <c r="E37" s="15" t="s">
        <v>58</v>
      </c>
      <c r="F37" s="6" t="s">
        <v>74</v>
      </c>
      <c r="G37" s="6"/>
      <c r="H37" s="17">
        <v>0.5416666666666666</v>
      </c>
      <c r="I37" s="15"/>
      <c r="J37" s="15"/>
      <c r="K37" s="15"/>
      <c r="L37" s="15">
        <v>28.47</v>
      </c>
      <c r="M37" s="15">
        <v>262.6</v>
      </c>
      <c r="N37" s="15">
        <v>12.3</v>
      </c>
      <c r="O37" s="15"/>
      <c r="P37" s="15"/>
      <c r="Q37" s="15">
        <v>275</v>
      </c>
      <c r="R37" s="20">
        <f t="shared" si="1"/>
        <v>325.8293838862559</v>
      </c>
    </row>
    <row r="38" spans="1:18" ht="16.5" customHeight="1">
      <c r="A38" s="7">
        <v>9</v>
      </c>
      <c r="B38" s="6">
        <v>4</v>
      </c>
      <c r="C38" s="6" t="s">
        <v>63</v>
      </c>
      <c r="D38" s="15" t="s">
        <v>57</v>
      </c>
      <c r="E38" s="15" t="s">
        <v>58</v>
      </c>
      <c r="F38" s="6" t="s">
        <v>59</v>
      </c>
      <c r="G38" s="6" t="s">
        <v>64</v>
      </c>
      <c r="H38" s="17">
        <v>0.5416666666666666</v>
      </c>
      <c r="I38" s="15"/>
      <c r="J38" s="15"/>
      <c r="K38" s="15"/>
      <c r="L38" s="15">
        <v>21.9</v>
      </c>
      <c r="M38" s="15">
        <v>219.4</v>
      </c>
      <c r="N38" s="15">
        <v>6.1</v>
      </c>
      <c r="O38" s="15"/>
      <c r="P38" s="15"/>
      <c r="Q38" s="15">
        <v>226</v>
      </c>
      <c r="R38" s="20">
        <f t="shared" si="1"/>
        <v>267.77251184834125</v>
      </c>
    </row>
    <row r="39" spans="1:18" ht="16.5" customHeight="1">
      <c r="A39" s="7">
        <v>10</v>
      </c>
      <c r="B39" s="6">
        <v>27</v>
      </c>
      <c r="C39" s="6" t="s">
        <v>86</v>
      </c>
      <c r="D39" s="15" t="s">
        <v>57</v>
      </c>
      <c r="E39" s="15" t="s">
        <v>58</v>
      </c>
      <c r="F39" s="6" t="s">
        <v>87</v>
      </c>
      <c r="G39" s="6" t="s">
        <v>88</v>
      </c>
      <c r="H39" s="17">
        <v>0.5416666666666666</v>
      </c>
      <c r="I39" s="15"/>
      <c r="J39" s="15"/>
      <c r="K39" s="15"/>
      <c r="L39" s="15">
        <v>13.93</v>
      </c>
      <c r="M39" s="15">
        <v>174.5</v>
      </c>
      <c r="N39" s="15"/>
      <c r="O39" s="15"/>
      <c r="P39" s="15"/>
      <c r="Q39" s="15">
        <v>175</v>
      </c>
      <c r="R39" s="20">
        <f t="shared" si="1"/>
        <v>207.34597156398104</v>
      </c>
    </row>
    <row r="40" spans="1:18" ht="16.5" customHeight="1">
      <c r="A40" s="7">
        <v>11</v>
      </c>
      <c r="B40" s="6">
        <v>74</v>
      </c>
      <c r="C40" s="6" t="s">
        <v>100</v>
      </c>
      <c r="D40" s="15" t="s">
        <v>57</v>
      </c>
      <c r="E40" s="15" t="s">
        <v>58</v>
      </c>
      <c r="F40" s="6" t="s">
        <v>101</v>
      </c>
      <c r="G40" s="6"/>
      <c r="H40" s="17">
        <v>0.5416666666666666</v>
      </c>
      <c r="I40" s="15"/>
      <c r="J40" s="15"/>
      <c r="K40" s="15"/>
      <c r="L40" s="15">
        <v>14.03</v>
      </c>
      <c r="M40" s="15">
        <v>175.1</v>
      </c>
      <c r="N40" s="15"/>
      <c r="O40" s="15"/>
      <c r="P40" s="15"/>
      <c r="Q40" s="15">
        <v>175</v>
      </c>
      <c r="R40" s="20">
        <f t="shared" si="1"/>
        <v>207.34597156398104</v>
      </c>
    </row>
    <row r="41" spans="1:18" ht="16.5" customHeight="1">
      <c r="A41" s="7">
        <v>12</v>
      </c>
      <c r="B41" s="6">
        <v>523</v>
      </c>
      <c r="C41" s="6" t="s">
        <v>78</v>
      </c>
      <c r="D41" s="15" t="s">
        <v>57</v>
      </c>
      <c r="E41" s="15" t="s">
        <v>58</v>
      </c>
      <c r="F41" s="6" t="s">
        <v>79</v>
      </c>
      <c r="G41" s="6"/>
      <c r="H41" s="17">
        <v>0.5416666666666666</v>
      </c>
      <c r="I41" s="15"/>
      <c r="J41" s="15"/>
      <c r="K41" s="15"/>
      <c r="L41" s="15">
        <v>11.48</v>
      </c>
      <c r="M41" s="15">
        <v>158.8</v>
      </c>
      <c r="N41" s="15"/>
      <c r="O41" s="15"/>
      <c r="P41" s="15"/>
      <c r="Q41" s="15">
        <v>159</v>
      </c>
      <c r="R41" s="20">
        <f t="shared" si="1"/>
        <v>188.38862559241707</v>
      </c>
    </row>
    <row r="42" spans="1:18" ht="16.5" customHeight="1">
      <c r="A42" s="7">
        <v>13</v>
      </c>
      <c r="B42" s="6">
        <v>24</v>
      </c>
      <c r="C42" s="6" t="s">
        <v>76</v>
      </c>
      <c r="D42" s="15" t="s">
        <v>57</v>
      </c>
      <c r="E42" s="15" t="s">
        <v>58</v>
      </c>
      <c r="F42" s="6" t="s">
        <v>74</v>
      </c>
      <c r="G42" s="6" t="s">
        <v>77</v>
      </c>
      <c r="H42" s="17">
        <v>0.5416666666666666</v>
      </c>
      <c r="I42" s="15"/>
      <c r="J42" s="15"/>
      <c r="K42" s="15"/>
      <c r="L42" s="15">
        <v>9.96</v>
      </c>
      <c r="M42" s="15">
        <v>147.5</v>
      </c>
      <c r="N42" s="15"/>
      <c r="O42" s="15"/>
      <c r="P42" s="15"/>
      <c r="Q42" s="15">
        <v>148</v>
      </c>
      <c r="R42" s="20">
        <f t="shared" si="1"/>
        <v>175.35545023696682</v>
      </c>
    </row>
    <row r="43" spans="1:18" ht="16.5" customHeight="1">
      <c r="A43" s="7">
        <v>14</v>
      </c>
      <c r="B43" s="6">
        <v>141</v>
      </c>
      <c r="C43" s="6" t="s">
        <v>94</v>
      </c>
      <c r="D43" s="15" t="s">
        <v>57</v>
      </c>
      <c r="E43" s="15" t="s">
        <v>58</v>
      </c>
      <c r="F43" s="6" t="s">
        <v>95</v>
      </c>
      <c r="G43" s="6" t="s">
        <v>96</v>
      </c>
      <c r="H43" s="17">
        <v>0.5416666666666666</v>
      </c>
      <c r="I43" s="15"/>
      <c r="J43" s="15"/>
      <c r="K43" s="15"/>
      <c r="L43" s="15">
        <v>9.88</v>
      </c>
      <c r="M43" s="15">
        <v>146.7</v>
      </c>
      <c r="N43" s="15"/>
      <c r="O43" s="15"/>
      <c r="P43" s="15"/>
      <c r="Q43" s="15">
        <v>147</v>
      </c>
      <c r="R43" s="20">
        <f t="shared" si="1"/>
        <v>174.17061611374407</v>
      </c>
    </row>
    <row r="44" spans="1:18" ht="16.5" customHeight="1">
      <c r="A44" s="7">
        <v>15</v>
      </c>
      <c r="B44" s="6">
        <v>81</v>
      </c>
      <c r="C44" s="6" t="s">
        <v>65</v>
      </c>
      <c r="D44" s="15" t="s">
        <v>57</v>
      </c>
      <c r="E44" s="15" t="s">
        <v>58</v>
      </c>
      <c r="F44" s="6" t="s">
        <v>67</v>
      </c>
      <c r="G44" s="6"/>
      <c r="H44" s="17">
        <v>0.5416666666666666</v>
      </c>
      <c r="I44" s="15"/>
      <c r="J44" s="15"/>
      <c r="K44" s="15"/>
      <c r="L44" s="15">
        <v>9.88</v>
      </c>
      <c r="M44" s="15">
        <v>146.7</v>
      </c>
      <c r="N44" s="15"/>
      <c r="O44" s="15"/>
      <c r="P44" s="15"/>
      <c r="Q44" s="15">
        <v>147</v>
      </c>
      <c r="R44" s="20">
        <f t="shared" si="1"/>
        <v>174.17061611374407</v>
      </c>
    </row>
    <row r="45" spans="1:18" ht="16.5" customHeight="1">
      <c r="A45" s="7">
        <v>16</v>
      </c>
      <c r="B45" s="6">
        <v>90</v>
      </c>
      <c r="C45" s="6" t="s">
        <v>70</v>
      </c>
      <c r="D45" s="15" t="s">
        <v>57</v>
      </c>
      <c r="E45" s="15" t="s">
        <v>58</v>
      </c>
      <c r="F45" s="6" t="s">
        <v>71</v>
      </c>
      <c r="G45" s="6" t="s">
        <v>72</v>
      </c>
      <c r="H45" s="17">
        <v>0.5416666666666666</v>
      </c>
      <c r="I45" s="15"/>
      <c r="J45" s="15"/>
      <c r="K45" s="15"/>
      <c r="L45" s="15">
        <v>9.08</v>
      </c>
      <c r="M45" s="15">
        <v>135.4</v>
      </c>
      <c r="N45" s="15"/>
      <c r="O45" s="15"/>
      <c r="P45" s="15"/>
      <c r="Q45" s="15">
        <v>135</v>
      </c>
      <c r="R45" s="20">
        <f t="shared" si="1"/>
        <v>159.95260663507108</v>
      </c>
    </row>
    <row r="46" spans="1:18" ht="16.5" customHeight="1">
      <c r="A46" s="7">
        <v>17</v>
      </c>
      <c r="B46" s="6">
        <v>911</v>
      </c>
      <c r="C46" s="6" t="s">
        <v>140</v>
      </c>
      <c r="D46" s="15" t="s">
        <v>57</v>
      </c>
      <c r="E46" s="15" t="s">
        <v>58</v>
      </c>
      <c r="F46" s="6" t="s">
        <v>141</v>
      </c>
      <c r="G46" s="6" t="s">
        <v>142</v>
      </c>
      <c r="H46" s="17">
        <v>0.5416666666666666</v>
      </c>
      <c r="I46" s="15"/>
      <c r="J46" s="15"/>
      <c r="K46" s="15"/>
      <c r="L46" s="15">
        <v>8.54</v>
      </c>
      <c r="M46" s="15">
        <v>126.4</v>
      </c>
      <c r="N46" s="15"/>
      <c r="O46" s="15"/>
      <c r="P46" s="15"/>
      <c r="Q46" s="15">
        <v>126</v>
      </c>
      <c r="R46" s="20">
        <f t="shared" si="1"/>
        <v>149.28909952606634</v>
      </c>
    </row>
    <row r="47" spans="1:18" ht="16.5" customHeight="1">
      <c r="A47" s="7">
        <v>18</v>
      </c>
      <c r="B47" s="6">
        <v>10</v>
      </c>
      <c r="C47" s="6" t="s">
        <v>110</v>
      </c>
      <c r="D47" s="15" t="s">
        <v>57</v>
      </c>
      <c r="E47" s="15" t="s">
        <v>58</v>
      </c>
      <c r="F47" s="6" t="s">
        <v>111</v>
      </c>
      <c r="G47" s="6"/>
      <c r="H47" s="17">
        <v>0.5416666666666666</v>
      </c>
      <c r="I47" s="15"/>
      <c r="J47" s="15"/>
      <c r="K47" s="15"/>
      <c r="L47" s="15">
        <v>8.42</v>
      </c>
      <c r="M47" s="15">
        <v>123.8</v>
      </c>
      <c r="N47" s="15"/>
      <c r="O47" s="15"/>
      <c r="P47" s="15"/>
      <c r="Q47" s="15">
        <v>124</v>
      </c>
      <c r="R47" s="20">
        <f t="shared" si="1"/>
        <v>146.91943127962085</v>
      </c>
    </row>
    <row r="48" spans="1:18" ht="16.5" customHeight="1">
      <c r="A48" s="7">
        <v>19</v>
      </c>
      <c r="B48" s="6">
        <v>114</v>
      </c>
      <c r="C48" s="6" t="s">
        <v>108</v>
      </c>
      <c r="D48" s="15" t="s">
        <v>57</v>
      </c>
      <c r="E48" s="15" t="s">
        <v>58</v>
      </c>
      <c r="F48" s="6" t="s">
        <v>87</v>
      </c>
      <c r="G48" s="6" t="s">
        <v>96</v>
      </c>
      <c r="H48" s="17">
        <v>0.5416666666666666</v>
      </c>
      <c r="I48" s="15"/>
      <c r="J48" s="15"/>
      <c r="K48" s="15"/>
      <c r="L48" s="15">
        <v>8.39</v>
      </c>
      <c r="M48" s="15">
        <v>123</v>
      </c>
      <c r="N48" s="15"/>
      <c r="O48" s="15"/>
      <c r="P48" s="15"/>
      <c r="Q48" s="15">
        <v>123</v>
      </c>
      <c r="R48" s="20">
        <f t="shared" si="1"/>
        <v>145.7345971563981</v>
      </c>
    </row>
    <row r="49" spans="1:18" ht="16.5" customHeight="1">
      <c r="A49" s="7">
        <v>20</v>
      </c>
      <c r="B49" s="6">
        <v>545</v>
      </c>
      <c r="C49" s="6" t="s">
        <v>97</v>
      </c>
      <c r="D49" s="15" t="s">
        <v>57</v>
      </c>
      <c r="E49" s="15" t="s">
        <v>58</v>
      </c>
      <c r="F49" s="6" t="s">
        <v>98</v>
      </c>
      <c r="G49" s="6" t="s">
        <v>99</v>
      </c>
      <c r="H49" s="17">
        <v>0.5416666666666666</v>
      </c>
      <c r="I49" s="15"/>
      <c r="J49" s="15"/>
      <c r="K49" s="15"/>
      <c r="L49" s="15">
        <v>8.03</v>
      </c>
      <c r="M49" s="15">
        <v>113.3</v>
      </c>
      <c r="N49" s="15"/>
      <c r="O49" s="15"/>
      <c r="P49" s="15"/>
      <c r="Q49" s="15">
        <v>113</v>
      </c>
      <c r="R49" s="20">
        <f t="shared" si="1"/>
        <v>133.88625592417063</v>
      </c>
    </row>
    <row r="50" spans="1:18" ht="16.5" customHeight="1">
      <c r="A50" s="7">
        <v>21</v>
      </c>
      <c r="B50" s="6">
        <v>1232</v>
      </c>
      <c r="C50" s="6" t="s">
        <v>92</v>
      </c>
      <c r="D50" s="15" t="s">
        <v>57</v>
      </c>
      <c r="E50" s="15" t="s">
        <v>58</v>
      </c>
      <c r="F50" s="6" t="s">
        <v>93</v>
      </c>
      <c r="G50" s="6"/>
      <c r="H50" s="17">
        <v>0.5416666666666666</v>
      </c>
      <c r="I50" s="15"/>
      <c r="J50" s="15"/>
      <c r="K50" s="15"/>
      <c r="L50" s="15">
        <v>7.97</v>
      </c>
      <c r="M50" s="15">
        <v>111.5</v>
      </c>
      <c r="N50" s="15"/>
      <c r="O50" s="15"/>
      <c r="P50" s="15"/>
      <c r="Q50" s="15">
        <v>112</v>
      </c>
      <c r="R50" s="20">
        <f t="shared" si="1"/>
        <v>132.70142180094786</v>
      </c>
    </row>
    <row r="51" spans="1:18" ht="16.5" customHeight="1">
      <c r="A51" s="7">
        <v>22</v>
      </c>
      <c r="B51" s="6">
        <v>303</v>
      </c>
      <c r="C51" s="6" t="s">
        <v>121</v>
      </c>
      <c r="D51" s="15" t="s">
        <v>57</v>
      </c>
      <c r="E51" s="15" t="s">
        <v>58</v>
      </c>
      <c r="F51" s="6" t="s">
        <v>122</v>
      </c>
      <c r="G51" s="6" t="s">
        <v>123</v>
      </c>
      <c r="H51" s="17">
        <v>0.5416666666666666</v>
      </c>
      <c r="I51" s="15"/>
      <c r="J51" s="15"/>
      <c r="K51" s="15"/>
      <c r="L51" s="15">
        <v>7.94</v>
      </c>
      <c r="M51" s="15">
        <v>110.8</v>
      </c>
      <c r="N51" s="15"/>
      <c r="O51" s="15"/>
      <c r="P51" s="15"/>
      <c r="Q51" s="15">
        <v>111</v>
      </c>
      <c r="R51" s="20">
        <f t="shared" si="1"/>
        <v>131.5165876777251</v>
      </c>
    </row>
    <row r="52" spans="1:18" ht="16.5" customHeight="1">
      <c r="A52" s="7">
        <v>23</v>
      </c>
      <c r="B52" s="6">
        <v>3270</v>
      </c>
      <c r="C52" s="6" t="s">
        <v>118</v>
      </c>
      <c r="D52" s="15" t="s">
        <v>57</v>
      </c>
      <c r="E52" s="15" t="s">
        <v>58</v>
      </c>
      <c r="F52" s="6" t="s">
        <v>119</v>
      </c>
      <c r="G52" s="6" t="s">
        <v>120</v>
      </c>
      <c r="H52" s="17">
        <v>0.5416666666666666</v>
      </c>
      <c r="I52" s="15"/>
      <c r="J52" s="15"/>
      <c r="K52" s="15"/>
      <c r="L52" s="15">
        <v>7.83</v>
      </c>
      <c r="M52" s="15">
        <v>107.5</v>
      </c>
      <c r="N52" s="15"/>
      <c r="O52" s="15"/>
      <c r="P52" s="15"/>
      <c r="Q52" s="15">
        <v>108</v>
      </c>
      <c r="R52" s="20">
        <f t="shared" si="1"/>
        <v>127.96208530805687</v>
      </c>
    </row>
    <row r="53" spans="1:18" ht="16.5" customHeight="1">
      <c r="A53" s="7">
        <v>24</v>
      </c>
      <c r="B53" s="6">
        <v>976</v>
      </c>
      <c r="C53" s="6" t="s">
        <v>114</v>
      </c>
      <c r="D53" s="15" t="s">
        <v>57</v>
      </c>
      <c r="E53" s="15" t="s">
        <v>58</v>
      </c>
      <c r="F53" s="6" t="s">
        <v>115</v>
      </c>
      <c r="G53" s="6"/>
      <c r="H53" s="17">
        <v>0.5416666666666666</v>
      </c>
      <c r="I53" s="15"/>
      <c r="J53" s="15"/>
      <c r="K53" s="15"/>
      <c r="L53" s="15">
        <v>7.71</v>
      </c>
      <c r="M53" s="15">
        <v>103.5</v>
      </c>
      <c r="N53" s="15"/>
      <c r="O53" s="15"/>
      <c r="P53" s="15"/>
      <c r="Q53" s="15">
        <v>104</v>
      </c>
      <c r="R53" s="20">
        <f t="shared" si="1"/>
        <v>123.22274881516587</v>
      </c>
    </row>
    <row r="54" spans="1:18" ht="16.5" customHeight="1">
      <c r="A54" s="7">
        <v>25</v>
      </c>
      <c r="B54" s="6">
        <v>6</v>
      </c>
      <c r="C54" s="6" t="s">
        <v>124</v>
      </c>
      <c r="D54" s="15" t="s">
        <v>57</v>
      </c>
      <c r="E54" s="15" t="s">
        <v>58</v>
      </c>
      <c r="F54" s="6" t="s">
        <v>83</v>
      </c>
      <c r="G54" s="6" t="s">
        <v>125</v>
      </c>
      <c r="H54" s="15"/>
      <c r="I54" s="15"/>
      <c r="J54" s="15"/>
      <c r="K54" s="15"/>
      <c r="L54" s="15">
        <v>7</v>
      </c>
      <c r="M54" s="15">
        <v>79.6</v>
      </c>
      <c r="N54" s="15"/>
      <c r="O54" s="15"/>
      <c r="P54" s="15"/>
      <c r="Q54" s="15">
        <v>80</v>
      </c>
      <c r="R54" s="20">
        <f t="shared" si="1"/>
        <v>94.7867298578199</v>
      </c>
    </row>
    <row r="55" spans="1:18" ht="16.5" customHeight="1">
      <c r="A55" s="7">
        <v>26</v>
      </c>
      <c r="B55" s="6">
        <v>992</v>
      </c>
      <c r="C55" s="6" t="s">
        <v>105</v>
      </c>
      <c r="D55" s="15" t="s">
        <v>57</v>
      </c>
      <c r="E55" s="15" t="s">
        <v>58</v>
      </c>
      <c r="F55" s="6" t="s">
        <v>106</v>
      </c>
      <c r="G55" s="6" t="s">
        <v>107</v>
      </c>
      <c r="H55" s="15"/>
      <c r="I55" s="15"/>
      <c r="J55" s="15"/>
      <c r="K55" s="15"/>
      <c r="L55" s="15">
        <v>7</v>
      </c>
      <c r="M55" s="15">
        <v>79.6</v>
      </c>
      <c r="N55" s="15"/>
      <c r="O55" s="15"/>
      <c r="P55" s="15"/>
      <c r="Q55" s="15">
        <v>80</v>
      </c>
      <c r="R55" s="20">
        <f t="shared" si="1"/>
        <v>94.7867298578199</v>
      </c>
    </row>
  </sheetData>
  <sheetProtection/>
  <mergeCells count="24">
    <mergeCell ref="Q27:Q29"/>
    <mergeCell ref="R27:R29"/>
    <mergeCell ref="M27:M29"/>
    <mergeCell ref="N27:N29"/>
    <mergeCell ref="O27:O29"/>
    <mergeCell ref="P27:P29"/>
    <mergeCell ref="L27:L29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G13:G14"/>
    <mergeCell ref="A13:A14"/>
    <mergeCell ref="B13:B14"/>
    <mergeCell ref="C13:C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7">
      <selection activeCell="Q15" sqref="Q15"/>
    </sheetView>
  </sheetViews>
  <sheetFormatPr defaultColWidth="9.140625" defaultRowHeight="15" customHeight="1"/>
  <cols>
    <col min="1" max="1" width="6.57421875" style="11" customWidth="1"/>
    <col min="2" max="2" width="10.421875" style="0" customWidth="1"/>
    <col min="3" max="3" width="16.8515625" style="0" customWidth="1"/>
    <col min="4" max="4" width="7.8515625" style="11" customWidth="1"/>
    <col min="5" max="5" width="6.421875" style="0" customWidth="1"/>
    <col min="6" max="6" width="22.140625" style="0" customWidth="1"/>
    <col min="7" max="7" width="16.8515625" style="0" customWidth="1"/>
    <col min="8" max="8" width="9.140625" style="11" customWidth="1"/>
    <col min="9" max="9" width="12.421875" style="11" customWidth="1"/>
    <col min="10" max="11" width="9.140625" style="11" customWidth="1"/>
    <col min="12" max="16" width="7.57421875" style="11" customWidth="1"/>
    <col min="17" max="17" width="9.140625" style="8" customWidth="1"/>
  </cols>
  <sheetData>
    <row r="1" ht="15" customHeight="1">
      <c r="A1" s="10" t="s">
        <v>0</v>
      </c>
    </row>
    <row r="3" ht="15" customHeight="1">
      <c r="A3" s="12" t="s">
        <v>1</v>
      </c>
    </row>
    <row r="5" ht="15" customHeight="1">
      <c r="A5" s="13" t="s">
        <v>2</v>
      </c>
    </row>
    <row r="7" ht="15" customHeight="1">
      <c r="A7" s="14" t="s">
        <v>3</v>
      </c>
    </row>
    <row r="9" ht="15" customHeight="1">
      <c r="A9" s="11" t="s">
        <v>4</v>
      </c>
    </row>
    <row r="11" spans="1:7" ht="15" customHeight="1">
      <c r="A11" s="70" t="s">
        <v>5</v>
      </c>
      <c r="B11" s="70" t="s">
        <v>6</v>
      </c>
      <c r="C11" s="70" t="s">
        <v>7</v>
      </c>
      <c r="D11" s="5" t="s">
        <v>8</v>
      </c>
      <c r="E11" s="70" t="s">
        <v>10</v>
      </c>
      <c r="F11" s="70" t="s">
        <v>11</v>
      </c>
      <c r="G11" s="70" t="s">
        <v>12</v>
      </c>
    </row>
    <row r="12" spans="1:13" ht="15" customHeight="1">
      <c r="A12" s="70"/>
      <c r="B12" s="70"/>
      <c r="C12" s="70"/>
      <c r="D12" s="5" t="s">
        <v>9</v>
      </c>
      <c r="E12" s="70"/>
      <c r="F12" s="70"/>
      <c r="G12" s="70"/>
      <c r="I12"/>
      <c r="J12">
        <v>1</v>
      </c>
      <c r="K12">
        <v>2</v>
      </c>
      <c r="L12">
        <v>3</v>
      </c>
      <c r="M12" t="s">
        <v>691</v>
      </c>
    </row>
    <row r="13" spans="1:13" ht="15" customHeight="1">
      <c r="A13" s="15">
        <v>1</v>
      </c>
      <c r="B13" s="7" t="s">
        <v>13</v>
      </c>
      <c r="C13" s="6" t="s">
        <v>14</v>
      </c>
      <c r="D13" s="15">
        <v>400</v>
      </c>
      <c r="E13" s="6" t="s">
        <v>15</v>
      </c>
      <c r="F13" s="6" t="s">
        <v>16</v>
      </c>
      <c r="G13" s="6" t="s">
        <v>17</v>
      </c>
      <c r="I13" t="s">
        <v>685</v>
      </c>
      <c r="J13">
        <v>1000</v>
      </c>
      <c r="K13">
        <v>898</v>
      </c>
      <c r="L13">
        <v>211</v>
      </c>
      <c r="M13">
        <f>SUM(J13:L13)</f>
        <v>2109</v>
      </c>
    </row>
    <row r="14" spans="1:13" ht="15" customHeight="1">
      <c r="A14" s="15" t="s">
        <v>18</v>
      </c>
      <c r="B14" s="7" t="s">
        <v>19</v>
      </c>
      <c r="C14" s="6" t="s">
        <v>20</v>
      </c>
      <c r="D14" s="15">
        <v>2000</v>
      </c>
      <c r="E14" s="6" t="s">
        <v>21</v>
      </c>
      <c r="F14" s="6" t="s">
        <v>22</v>
      </c>
      <c r="G14" s="6" t="s">
        <v>17</v>
      </c>
      <c r="I14" t="s">
        <v>686</v>
      </c>
      <c r="J14">
        <v>931</v>
      </c>
      <c r="K14">
        <v>886</v>
      </c>
      <c r="L14">
        <v>876</v>
      </c>
      <c r="M14">
        <f aca="true" t="shared" si="0" ref="M14:M21">SUM(J14:L14)</f>
        <v>2693</v>
      </c>
    </row>
    <row r="15" spans="1:13" ht="15" customHeight="1">
      <c r="A15" s="15">
        <v>3</v>
      </c>
      <c r="B15" s="7" t="s">
        <v>23</v>
      </c>
      <c r="C15" s="6" t="s">
        <v>20</v>
      </c>
      <c r="D15" s="15">
        <v>400</v>
      </c>
      <c r="E15" s="6" t="s">
        <v>21</v>
      </c>
      <c r="F15" s="6" t="s">
        <v>22</v>
      </c>
      <c r="G15" s="6" t="s">
        <v>17</v>
      </c>
      <c r="I15" t="s">
        <v>687</v>
      </c>
      <c r="J15">
        <v>870</v>
      </c>
      <c r="K15">
        <v>858</v>
      </c>
      <c r="L15">
        <v>344</v>
      </c>
      <c r="M15">
        <f t="shared" si="0"/>
        <v>2072</v>
      </c>
    </row>
    <row r="16" spans="1:13" ht="15" customHeight="1">
      <c r="A16" s="15">
        <v>4</v>
      </c>
      <c r="B16" s="7" t="s">
        <v>24</v>
      </c>
      <c r="C16" s="6" t="s">
        <v>25</v>
      </c>
      <c r="D16" s="15">
        <v>2000</v>
      </c>
      <c r="E16" s="6" t="s">
        <v>26</v>
      </c>
      <c r="F16" s="6" t="s">
        <v>22</v>
      </c>
      <c r="G16" s="6" t="s">
        <v>17</v>
      </c>
      <c r="I16" t="s">
        <v>688</v>
      </c>
      <c r="J16">
        <v>996</v>
      </c>
      <c r="K16">
        <v>413</v>
      </c>
      <c r="L16"/>
      <c r="M16">
        <f t="shared" si="0"/>
        <v>1409</v>
      </c>
    </row>
    <row r="17" spans="1:13" ht="15" customHeight="1">
      <c r="A17" s="15">
        <v>5</v>
      </c>
      <c r="B17" s="7" t="s">
        <v>27</v>
      </c>
      <c r="C17" s="6" t="s">
        <v>20</v>
      </c>
      <c r="D17" s="15">
        <v>400</v>
      </c>
      <c r="E17" s="6" t="s">
        <v>21</v>
      </c>
      <c r="F17" s="6" t="s">
        <v>22</v>
      </c>
      <c r="G17" s="6" t="s">
        <v>17</v>
      </c>
      <c r="I17" t="s">
        <v>689</v>
      </c>
      <c r="J17">
        <v>796</v>
      </c>
      <c r="K17">
        <v>551</v>
      </c>
      <c r="L17"/>
      <c r="M17">
        <f t="shared" si="0"/>
        <v>1347</v>
      </c>
    </row>
    <row r="18" spans="1:13" ht="15" customHeight="1">
      <c r="A18" s="15">
        <v>6</v>
      </c>
      <c r="B18" s="7" t="s">
        <v>28</v>
      </c>
      <c r="C18" s="6" t="s">
        <v>29</v>
      </c>
      <c r="D18" s="15">
        <v>400</v>
      </c>
      <c r="E18" s="6" t="s">
        <v>30</v>
      </c>
      <c r="F18" s="6" t="s">
        <v>22</v>
      </c>
      <c r="G18" s="6" t="s">
        <v>17</v>
      </c>
      <c r="I18" t="s">
        <v>96</v>
      </c>
      <c r="J18">
        <v>491</v>
      </c>
      <c r="K18">
        <v>336</v>
      </c>
      <c r="L18"/>
      <c r="M18">
        <f t="shared" si="0"/>
        <v>827</v>
      </c>
    </row>
    <row r="19" spans="1:13" ht="15" customHeight="1">
      <c r="A19" s="15">
        <v>7</v>
      </c>
      <c r="B19" s="7" t="s">
        <v>31</v>
      </c>
      <c r="C19" s="6" t="s">
        <v>32</v>
      </c>
      <c r="D19" s="15">
        <v>1000</v>
      </c>
      <c r="E19" s="6" t="s">
        <v>33</v>
      </c>
      <c r="F19" s="6" t="s">
        <v>22</v>
      </c>
      <c r="G19" s="6" t="s">
        <v>17</v>
      </c>
      <c r="I19" t="s">
        <v>690</v>
      </c>
      <c r="J19">
        <v>412</v>
      </c>
      <c r="K19">
        <v>90</v>
      </c>
      <c r="L19"/>
      <c r="M19">
        <f t="shared" si="0"/>
        <v>502</v>
      </c>
    </row>
    <row r="20" spans="1:13" ht="15" customHeight="1">
      <c r="A20" s="15" t="s">
        <v>34</v>
      </c>
      <c r="B20" s="7" t="s">
        <v>35</v>
      </c>
      <c r="C20" s="6" t="s">
        <v>36</v>
      </c>
      <c r="D20" s="15">
        <v>1000</v>
      </c>
      <c r="E20" s="6" t="s">
        <v>37</v>
      </c>
      <c r="F20" s="6" t="s">
        <v>22</v>
      </c>
      <c r="G20" s="6" t="s">
        <v>17</v>
      </c>
      <c r="I20" t="s">
        <v>278</v>
      </c>
      <c r="J20">
        <v>967</v>
      </c>
      <c r="K20">
        <v>910</v>
      </c>
      <c r="L20">
        <v>452</v>
      </c>
      <c r="M20">
        <f t="shared" si="0"/>
        <v>2329</v>
      </c>
    </row>
    <row r="21" spans="1:13" ht="15" customHeight="1">
      <c r="A21" s="15">
        <v>9</v>
      </c>
      <c r="B21" s="7" t="s">
        <v>38</v>
      </c>
      <c r="C21" s="6" t="s">
        <v>39</v>
      </c>
      <c r="D21" s="15">
        <v>400</v>
      </c>
      <c r="E21" s="6" t="s">
        <v>40</v>
      </c>
      <c r="F21" s="6" t="s">
        <v>22</v>
      </c>
      <c r="G21" s="6" t="s">
        <v>17</v>
      </c>
      <c r="I21" t="s">
        <v>692</v>
      </c>
      <c r="J21">
        <v>503</v>
      </c>
      <c r="K21">
        <v>83</v>
      </c>
      <c r="L21">
        <v>70</v>
      </c>
      <c r="M21">
        <f t="shared" si="0"/>
        <v>656</v>
      </c>
    </row>
    <row r="22" spans="1:9" ht="15" customHeight="1">
      <c r="A22" s="71" t="s">
        <v>41</v>
      </c>
      <c r="B22" s="71"/>
      <c r="C22" s="71"/>
      <c r="I22" s="67" t="s">
        <v>693</v>
      </c>
    </row>
    <row r="24" spans="1:17" ht="15" customHeight="1">
      <c r="A24" s="70" t="s">
        <v>42</v>
      </c>
      <c r="B24" s="70" t="s">
        <v>7</v>
      </c>
      <c r="C24" s="70" t="s">
        <v>43</v>
      </c>
      <c r="D24" s="70"/>
      <c r="E24" s="70" t="s">
        <v>44</v>
      </c>
      <c r="F24" s="70" t="s">
        <v>45</v>
      </c>
      <c r="G24" s="70" t="s">
        <v>46</v>
      </c>
      <c r="H24" s="70" t="s">
        <v>47</v>
      </c>
      <c r="I24" s="70" t="s">
        <v>48</v>
      </c>
      <c r="J24" s="70" t="s">
        <v>49</v>
      </c>
      <c r="K24" s="70" t="s">
        <v>50</v>
      </c>
      <c r="L24" s="70" t="s">
        <v>6</v>
      </c>
      <c r="M24" s="5" t="s">
        <v>6</v>
      </c>
      <c r="N24" s="5" t="s">
        <v>52</v>
      </c>
      <c r="O24" s="5" t="s">
        <v>49</v>
      </c>
      <c r="P24" s="5" t="s">
        <v>53</v>
      </c>
      <c r="Q24" s="70" t="s">
        <v>55</v>
      </c>
    </row>
    <row r="25" spans="1:17" ht="1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5" t="s">
        <v>51</v>
      </c>
      <c r="N25" s="5" t="s">
        <v>51</v>
      </c>
      <c r="O25" s="5" t="s">
        <v>51</v>
      </c>
      <c r="P25" s="5" t="s">
        <v>54</v>
      </c>
      <c r="Q25" s="70"/>
    </row>
    <row r="26" spans="1:17" ht="1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5"/>
      <c r="N26" s="5"/>
      <c r="O26" s="5"/>
      <c r="P26" s="5" t="s">
        <v>51</v>
      </c>
      <c r="Q26" s="70"/>
    </row>
    <row r="27" spans="1:17" ht="15" customHeight="1">
      <c r="A27" s="15">
        <v>1</v>
      </c>
      <c r="B27" s="6">
        <v>29</v>
      </c>
      <c r="C27" s="6" t="s">
        <v>56</v>
      </c>
      <c r="D27" s="15" t="s">
        <v>57</v>
      </c>
      <c r="E27" s="6" t="s">
        <v>58</v>
      </c>
      <c r="F27" s="6" t="s">
        <v>59</v>
      </c>
      <c r="G27" s="6" t="s">
        <v>60</v>
      </c>
      <c r="H27" s="17">
        <v>0.5729166666666666</v>
      </c>
      <c r="I27" s="17">
        <v>0.637650462962963</v>
      </c>
      <c r="J27" s="17">
        <v>0.06473379629629629</v>
      </c>
      <c r="K27" s="15">
        <v>27.3</v>
      </c>
      <c r="L27" s="15">
        <v>44.12</v>
      </c>
      <c r="M27" s="15">
        <v>490.3</v>
      </c>
      <c r="N27" s="15">
        <v>90.9</v>
      </c>
      <c r="O27" s="15">
        <v>359.7</v>
      </c>
      <c r="P27" s="15">
        <v>59.2</v>
      </c>
      <c r="Q27" s="16">
        <v>1000</v>
      </c>
    </row>
    <row r="28" spans="1:17" ht="15" customHeight="1">
      <c r="A28" s="15">
        <v>2</v>
      </c>
      <c r="B28" s="6">
        <v>28022002</v>
      </c>
      <c r="C28" s="6" t="s">
        <v>61</v>
      </c>
      <c r="D28" s="15" t="s">
        <v>57</v>
      </c>
      <c r="E28" s="6" t="s">
        <v>58</v>
      </c>
      <c r="F28" s="6" t="s">
        <v>62</v>
      </c>
      <c r="G28" s="6"/>
      <c r="H28" s="17">
        <v>0.5729166666666666</v>
      </c>
      <c r="I28" s="17">
        <v>0.6375925925925926</v>
      </c>
      <c r="J28" s="17">
        <v>0.06467592592592593</v>
      </c>
      <c r="K28" s="15">
        <v>27.3</v>
      </c>
      <c r="L28" s="15">
        <v>44.12</v>
      </c>
      <c r="M28" s="15">
        <v>490.3</v>
      </c>
      <c r="N28" s="15">
        <v>77.4</v>
      </c>
      <c r="O28" s="15">
        <v>363.6</v>
      </c>
      <c r="P28" s="15">
        <v>64.9</v>
      </c>
      <c r="Q28" s="16">
        <v>996</v>
      </c>
    </row>
    <row r="29" spans="1:17" ht="15" customHeight="1">
      <c r="A29" s="15">
        <v>3</v>
      </c>
      <c r="B29" s="6">
        <v>4</v>
      </c>
      <c r="C29" s="6" t="s">
        <v>63</v>
      </c>
      <c r="D29" s="15" t="s">
        <v>57</v>
      </c>
      <c r="E29" s="6" t="s">
        <v>58</v>
      </c>
      <c r="F29" s="6" t="s">
        <v>59</v>
      </c>
      <c r="G29" s="6" t="s">
        <v>64</v>
      </c>
      <c r="H29" s="17">
        <v>0.5729166666666666</v>
      </c>
      <c r="I29" s="17">
        <v>0.6381944444444444</v>
      </c>
      <c r="J29" s="17">
        <v>0.06527777777777778</v>
      </c>
      <c r="K29" s="15">
        <v>27</v>
      </c>
      <c r="L29" s="15">
        <v>44.12</v>
      </c>
      <c r="M29" s="15">
        <v>490.3</v>
      </c>
      <c r="N29" s="15">
        <v>77.4</v>
      </c>
      <c r="O29" s="15">
        <v>345</v>
      </c>
      <c r="P29" s="15">
        <v>53.9</v>
      </c>
      <c r="Q29" s="16">
        <v>967</v>
      </c>
    </row>
    <row r="30" spans="1:17" ht="15" customHeight="1">
      <c r="A30" s="15">
        <v>4</v>
      </c>
      <c r="B30" s="6">
        <v>81</v>
      </c>
      <c r="C30" s="6" t="s">
        <v>65</v>
      </c>
      <c r="D30" s="15" t="s">
        <v>57</v>
      </c>
      <c r="E30" s="6" t="s">
        <v>58</v>
      </c>
      <c r="F30" s="6" t="s">
        <v>67</v>
      </c>
      <c r="G30" s="6"/>
      <c r="H30" s="17">
        <v>0.5729166666666666</v>
      </c>
      <c r="I30" s="17">
        <v>0.6396064814814815</v>
      </c>
      <c r="J30" s="17">
        <v>0.06668981481481481</v>
      </c>
      <c r="K30" s="15">
        <v>26.5</v>
      </c>
      <c r="L30" s="15">
        <v>44.12</v>
      </c>
      <c r="M30" s="15">
        <v>490.3</v>
      </c>
      <c r="N30" s="15">
        <v>74.6</v>
      </c>
      <c r="O30" s="15">
        <v>321.9</v>
      </c>
      <c r="P30" s="15">
        <v>44.6</v>
      </c>
      <c r="Q30" s="16">
        <v>931</v>
      </c>
    </row>
    <row r="31" spans="1:17" ht="15" customHeight="1">
      <c r="A31" s="15">
        <v>5</v>
      </c>
      <c r="B31" s="6">
        <v>148</v>
      </c>
      <c r="C31" s="6" t="s">
        <v>68</v>
      </c>
      <c r="D31" s="15" t="s">
        <v>57</v>
      </c>
      <c r="E31" s="6" t="s">
        <v>58</v>
      </c>
      <c r="F31" s="6" t="s">
        <v>69</v>
      </c>
      <c r="G31" s="6"/>
      <c r="H31" s="17">
        <v>0.5729166666666666</v>
      </c>
      <c r="I31" s="17">
        <v>0.6401967592592592</v>
      </c>
      <c r="J31" s="17">
        <v>0.06728009259259259</v>
      </c>
      <c r="K31" s="15">
        <v>26.2</v>
      </c>
      <c r="L31" s="15">
        <v>44.12</v>
      </c>
      <c r="M31" s="15">
        <v>490.3</v>
      </c>
      <c r="N31" s="15">
        <v>71.7</v>
      </c>
      <c r="O31" s="15">
        <v>314.1</v>
      </c>
      <c r="P31" s="15">
        <v>33.5</v>
      </c>
      <c r="Q31" s="16">
        <v>910</v>
      </c>
    </row>
    <row r="32" spans="1:17" ht="15" customHeight="1">
      <c r="A32" s="15">
        <v>6</v>
      </c>
      <c r="B32" s="6">
        <v>90</v>
      </c>
      <c r="C32" s="6" t="s">
        <v>70</v>
      </c>
      <c r="D32" s="15" t="s">
        <v>57</v>
      </c>
      <c r="E32" s="6" t="s">
        <v>58</v>
      </c>
      <c r="F32" s="6" t="s">
        <v>71</v>
      </c>
      <c r="G32" s="6" t="s">
        <v>72</v>
      </c>
      <c r="H32" s="17">
        <v>0.5729166666666666</v>
      </c>
      <c r="I32" s="17">
        <v>0.6410416666666666</v>
      </c>
      <c r="J32" s="17">
        <v>0.068125</v>
      </c>
      <c r="K32" s="15">
        <v>25.9</v>
      </c>
      <c r="L32" s="15">
        <v>44.12</v>
      </c>
      <c r="M32" s="15">
        <v>490.3</v>
      </c>
      <c r="N32" s="15">
        <v>73.7</v>
      </c>
      <c r="O32" s="15">
        <v>303.9</v>
      </c>
      <c r="P32" s="15">
        <v>30.5</v>
      </c>
      <c r="Q32" s="16">
        <v>898</v>
      </c>
    </row>
    <row r="33" spans="1:17" ht="15" customHeight="1">
      <c r="A33" s="15">
        <v>7</v>
      </c>
      <c r="B33" s="6">
        <v>5</v>
      </c>
      <c r="C33" s="6" t="s">
        <v>73</v>
      </c>
      <c r="D33" s="15" t="s">
        <v>57</v>
      </c>
      <c r="E33" s="6" t="s">
        <v>58</v>
      </c>
      <c r="F33" s="6" t="s">
        <v>74</v>
      </c>
      <c r="G33" s="6" t="s">
        <v>75</v>
      </c>
      <c r="H33" s="17">
        <v>0.5729166666666666</v>
      </c>
      <c r="I33" s="17">
        <v>0.6414699074074074</v>
      </c>
      <c r="J33" s="17">
        <v>0.06855324074074075</v>
      </c>
      <c r="K33" s="15">
        <v>25.8</v>
      </c>
      <c r="L33" s="15">
        <v>44.12</v>
      </c>
      <c r="M33" s="15">
        <v>490.3</v>
      </c>
      <c r="N33" s="15">
        <v>68.8</v>
      </c>
      <c r="O33" s="15">
        <v>299.1</v>
      </c>
      <c r="P33" s="15">
        <v>27.9</v>
      </c>
      <c r="Q33" s="16">
        <v>886</v>
      </c>
    </row>
    <row r="34" spans="1:17" ht="15" customHeight="1">
      <c r="A34" s="15">
        <v>8</v>
      </c>
      <c r="B34" s="6">
        <v>24</v>
      </c>
      <c r="C34" s="6" t="s">
        <v>76</v>
      </c>
      <c r="D34" s="15" t="s">
        <v>57</v>
      </c>
      <c r="E34" s="6" t="s">
        <v>58</v>
      </c>
      <c r="F34" s="6" t="s">
        <v>74</v>
      </c>
      <c r="G34" s="6" t="s">
        <v>77</v>
      </c>
      <c r="H34" s="17">
        <v>0.5729166666666666</v>
      </c>
      <c r="I34" s="17">
        <v>0.6421412037037036</v>
      </c>
      <c r="J34" s="17">
        <v>0.06922453703703703</v>
      </c>
      <c r="K34" s="15">
        <v>25.5</v>
      </c>
      <c r="L34" s="15">
        <v>44.12</v>
      </c>
      <c r="M34" s="15">
        <v>490.3</v>
      </c>
      <c r="N34" s="15">
        <v>68.2</v>
      </c>
      <c r="O34" s="15">
        <v>291.9</v>
      </c>
      <c r="P34" s="15">
        <v>25.4</v>
      </c>
      <c r="Q34" s="16">
        <v>876</v>
      </c>
    </row>
    <row r="35" spans="1:17" ht="15" customHeight="1">
      <c r="A35" s="15">
        <v>9</v>
      </c>
      <c r="B35" s="6">
        <v>523</v>
      </c>
      <c r="C35" s="6" t="s">
        <v>78</v>
      </c>
      <c r="D35" s="15" t="s">
        <v>57</v>
      </c>
      <c r="E35" s="6" t="s">
        <v>58</v>
      </c>
      <c r="F35" s="6" t="s">
        <v>79</v>
      </c>
      <c r="G35" s="6"/>
      <c r="H35" s="17">
        <v>0.5729166666666666</v>
      </c>
      <c r="I35" s="17">
        <v>0.6423032407407407</v>
      </c>
      <c r="J35" s="17">
        <v>0.06938657407407407</v>
      </c>
      <c r="K35" s="15">
        <v>25.4</v>
      </c>
      <c r="L35" s="15">
        <v>44.12</v>
      </c>
      <c r="M35" s="15">
        <v>490.3</v>
      </c>
      <c r="N35" s="15">
        <v>66.3</v>
      </c>
      <c r="O35" s="15">
        <v>290.2</v>
      </c>
      <c r="P35" s="15">
        <v>23.3</v>
      </c>
      <c r="Q35" s="16">
        <v>870</v>
      </c>
    </row>
    <row r="36" spans="1:17" ht="15" customHeight="1">
      <c r="A36" s="15">
        <v>10</v>
      </c>
      <c r="B36" s="6">
        <v>7</v>
      </c>
      <c r="C36" s="6" t="s">
        <v>80</v>
      </c>
      <c r="D36" s="15" t="s">
        <v>57</v>
      </c>
      <c r="E36" s="6" t="s">
        <v>58</v>
      </c>
      <c r="F36" s="6" t="s">
        <v>81</v>
      </c>
      <c r="G36" s="6" t="s">
        <v>82</v>
      </c>
      <c r="H36" s="17">
        <v>0.5729166666666666</v>
      </c>
      <c r="I36" s="17">
        <v>0.6434143518518519</v>
      </c>
      <c r="J36" s="17">
        <v>0.07049768518518519</v>
      </c>
      <c r="K36" s="15">
        <v>25</v>
      </c>
      <c r="L36" s="15">
        <v>44.12</v>
      </c>
      <c r="M36" s="15">
        <v>490.3</v>
      </c>
      <c r="N36" s="15">
        <v>67.6</v>
      </c>
      <c r="O36" s="15">
        <v>279.1</v>
      </c>
      <c r="P36" s="15">
        <v>21.4</v>
      </c>
      <c r="Q36" s="16">
        <v>858</v>
      </c>
    </row>
    <row r="37" spans="1:17" ht="15" customHeight="1">
      <c r="A37" s="15">
        <v>11</v>
      </c>
      <c r="B37" s="6">
        <v>311</v>
      </c>
      <c r="C37" s="6" t="s">
        <v>85</v>
      </c>
      <c r="D37" s="15" t="s">
        <v>57</v>
      </c>
      <c r="E37" s="6" t="s">
        <v>58</v>
      </c>
      <c r="F37" s="6" t="s">
        <v>74</v>
      </c>
      <c r="G37" s="6"/>
      <c r="H37" s="17">
        <v>0.5729166666666666</v>
      </c>
      <c r="I37" s="17">
        <v>0.6483680555555555</v>
      </c>
      <c r="J37" s="17">
        <v>0.07545138888888889</v>
      </c>
      <c r="K37" s="15">
        <v>23.4</v>
      </c>
      <c r="L37" s="15">
        <v>44.12</v>
      </c>
      <c r="M37" s="15">
        <v>490.3</v>
      </c>
      <c r="N37" s="15">
        <v>55.2</v>
      </c>
      <c r="O37" s="15">
        <v>236.2</v>
      </c>
      <c r="P37" s="15">
        <v>14.7</v>
      </c>
      <c r="Q37" s="16">
        <v>796</v>
      </c>
    </row>
    <row r="38" spans="1:17" ht="15" customHeight="1">
      <c r="A38" s="15">
        <v>12</v>
      </c>
      <c r="B38" s="6">
        <v>27</v>
      </c>
      <c r="C38" s="6" t="s">
        <v>86</v>
      </c>
      <c r="D38" s="15" t="s">
        <v>57</v>
      </c>
      <c r="E38" s="6" t="s">
        <v>58</v>
      </c>
      <c r="F38" s="6" t="s">
        <v>109</v>
      </c>
      <c r="G38" s="6" t="s">
        <v>88</v>
      </c>
      <c r="H38" s="17">
        <v>0.5729166666666666</v>
      </c>
      <c r="I38" s="17">
        <v>0.648449074074074</v>
      </c>
      <c r="J38" s="17">
        <v>0.07553240740740741</v>
      </c>
      <c r="K38" s="15">
        <v>23.4</v>
      </c>
      <c r="L38" s="15">
        <v>44.12</v>
      </c>
      <c r="M38" s="15">
        <v>490.3</v>
      </c>
      <c r="N38" s="15">
        <v>55.6</v>
      </c>
      <c r="O38" s="15">
        <v>235.5</v>
      </c>
      <c r="P38" s="15">
        <v>14.2</v>
      </c>
      <c r="Q38" s="16">
        <v>796</v>
      </c>
    </row>
    <row r="39" spans="1:17" ht="15" customHeight="1">
      <c r="A39" s="15">
        <v>13</v>
      </c>
      <c r="B39" s="6">
        <v>58</v>
      </c>
      <c r="C39" s="6" t="s">
        <v>90</v>
      </c>
      <c r="D39" s="15" t="s">
        <v>57</v>
      </c>
      <c r="E39" s="6" t="s">
        <v>58</v>
      </c>
      <c r="F39" s="6" t="s">
        <v>91</v>
      </c>
      <c r="G39" s="6" t="s">
        <v>88</v>
      </c>
      <c r="H39" s="17">
        <v>0.5729166666666666</v>
      </c>
      <c r="I39" s="17">
        <v>0.647037037037037</v>
      </c>
      <c r="J39" s="17">
        <v>0.07412037037037038</v>
      </c>
      <c r="K39" s="15">
        <v>23.8</v>
      </c>
      <c r="L39" s="15">
        <v>43.96</v>
      </c>
      <c r="M39" s="15">
        <v>489.3</v>
      </c>
      <c r="N39" s="15">
        <v>61.9</v>
      </c>
      <c r="O39" s="15"/>
      <c r="P39" s="15"/>
      <c r="Q39" s="16">
        <v>551</v>
      </c>
    </row>
    <row r="40" spans="1:17" ht="15" customHeight="1">
      <c r="A40" s="15">
        <v>14</v>
      </c>
      <c r="B40" s="6">
        <v>1232</v>
      </c>
      <c r="C40" s="6" t="s">
        <v>92</v>
      </c>
      <c r="D40" s="15" t="s">
        <v>57</v>
      </c>
      <c r="E40" s="6" t="s">
        <v>58</v>
      </c>
      <c r="F40" s="6" t="s">
        <v>93</v>
      </c>
      <c r="G40" s="6"/>
      <c r="H40" s="17">
        <v>0.5729166666666666</v>
      </c>
      <c r="I40" s="15"/>
      <c r="J40" s="15"/>
      <c r="K40" s="15"/>
      <c r="L40" s="15">
        <v>41.67</v>
      </c>
      <c r="M40" s="15">
        <v>465</v>
      </c>
      <c r="N40" s="15">
        <v>38.3</v>
      </c>
      <c r="O40" s="15"/>
      <c r="P40" s="15"/>
      <c r="Q40" s="16">
        <v>503</v>
      </c>
    </row>
    <row r="41" spans="1:17" ht="15" customHeight="1">
      <c r="A41" s="15">
        <v>15</v>
      </c>
      <c r="B41" s="6">
        <v>141</v>
      </c>
      <c r="C41" s="6" t="s">
        <v>94</v>
      </c>
      <c r="D41" s="15" t="s">
        <v>57</v>
      </c>
      <c r="E41" s="6" t="s">
        <v>58</v>
      </c>
      <c r="F41" s="6" t="s">
        <v>95</v>
      </c>
      <c r="G41" s="6" t="s">
        <v>96</v>
      </c>
      <c r="H41" s="17">
        <v>0.5729166666666666</v>
      </c>
      <c r="I41" s="15"/>
      <c r="J41" s="15"/>
      <c r="K41" s="15"/>
      <c r="L41" s="15">
        <v>41</v>
      </c>
      <c r="M41" s="15">
        <v>455.3</v>
      </c>
      <c r="N41" s="15">
        <v>35.8</v>
      </c>
      <c r="O41" s="15"/>
      <c r="P41" s="15"/>
      <c r="Q41" s="16">
        <v>491</v>
      </c>
    </row>
    <row r="42" spans="1:17" ht="15" customHeight="1">
      <c r="A42" s="15">
        <v>16</v>
      </c>
      <c r="B42" s="6">
        <v>545</v>
      </c>
      <c r="C42" s="6" t="s">
        <v>97</v>
      </c>
      <c r="D42" s="15" t="s">
        <v>57</v>
      </c>
      <c r="E42" s="6" t="s">
        <v>58</v>
      </c>
      <c r="F42" s="6" t="s">
        <v>98</v>
      </c>
      <c r="G42" s="6" t="s">
        <v>99</v>
      </c>
      <c r="H42" s="17">
        <v>0.5729166666666666</v>
      </c>
      <c r="I42" s="15"/>
      <c r="J42" s="15"/>
      <c r="K42" s="15"/>
      <c r="L42" s="15">
        <v>38.3</v>
      </c>
      <c r="M42" s="15">
        <v>424.7</v>
      </c>
      <c r="N42" s="15">
        <v>27.6</v>
      </c>
      <c r="O42" s="15"/>
      <c r="P42" s="15"/>
      <c r="Q42" s="16">
        <v>452</v>
      </c>
    </row>
    <row r="43" spans="1:17" ht="15" customHeight="1">
      <c r="A43" s="15">
        <v>17</v>
      </c>
      <c r="B43" s="6">
        <v>74</v>
      </c>
      <c r="C43" s="6" t="s">
        <v>100</v>
      </c>
      <c r="D43" s="15" t="s">
        <v>57</v>
      </c>
      <c r="E43" s="6" t="s">
        <v>58</v>
      </c>
      <c r="F43" s="6" t="s">
        <v>101</v>
      </c>
      <c r="G43" s="6"/>
      <c r="H43" s="17">
        <v>0.5729166666666666</v>
      </c>
      <c r="I43" s="15"/>
      <c r="J43" s="15"/>
      <c r="K43" s="15"/>
      <c r="L43" s="15">
        <v>34.5</v>
      </c>
      <c r="M43" s="15">
        <v>384.2</v>
      </c>
      <c r="N43" s="15">
        <v>29</v>
      </c>
      <c r="O43" s="15"/>
      <c r="P43" s="15"/>
      <c r="Q43" s="16">
        <v>413</v>
      </c>
    </row>
    <row r="44" spans="1:17" ht="15" customHeight="1">
      <c r="A44" s="15">
        <v>18</v>
      </c>
      <c r="B44" s="6">
        <v>811</v>
      </c>
      <c r="C44" s="6" t="s">
        <v>102</v>
      </c>
      <c r="D44" s="15" t="s">
        <v>57</v>
      </c>
      <c r="E44" s="6" t="s">
        <v>58</v>
      </c>
      <c r="F44" s="6" t="s">
        <v>103</v>
      </c>
      <c r="G44" s="6" t="s">
        <v>104</v>
      </c>
      <c r="H44" s="17">
        <v>0.5729166666666666</v>
      </c>
      <c r="I44" s="15"/>
      <c r="J44" s="15"/>
      <c r="K44" s="15"/>
      <c r="L44" s="15">
        <v>34.42</v>
      </c>
      <c r="M44" s="15">
        <v>383.7</v>
      </c>
      <c r="N44" s="15">
        <v>27.8</v>
      </c>
      <c r="O44" s="15"/>
      <c r="P44" s="15"/>
      <c r="Q44" s="16">
        <v>412</v>
      </c>
    </row>
    <row r="45" spans="1:17" ht="15" customHeight="1">
      <c r="A45" s="15">
        <v>19</v>
      </c>
      <c r="B45" s="6">
        <v>992</v>
      </c>
      <c r="C45" s="6" t="s">
        <v>105</v>
      </c>
      <c r="D45" s="15" t="s">
        <v>57</v>
      </c>
      <c r="E45" s="6" t="s">
        <v>58</v>
      </c>
      <c r="F45" s="6" t="s">
        <v>106</v>
      </c>
      <c r="G45" s="6" t="s">
        <v>107</v>
      </c>
      <c r="H45" s="17">
        <v>0.5729166666666666</v>
      </c>
      <c r="I45" s="15"/>
      <c r="J45" s="15"/>
      <c r="K45" s="15"/>
      <c r="L45" s="15">
        <v>28.82</v>
      </c>
      <c r="M45" s="15">
        <v>331.1</v>
      </c>
      <c r="N45" s="15">
        <v>12.8</v>
      </c>
      <c r="O45" s="15"/>
      <c r="P45" s="15"/>
      <c r="Q45" s="16">
        <v>344</v>
      </c>
    </row>
    <row r="46" spans="1:17" ht="15" customHeight="1">
      <c r="A46" s="15">
        <v>20</v>
      </c>
      <c r="B46" s="6">
        <v>114</v>
      </c>
      <c r="C46" s="6" t="s">
        <v>108</v>
      </c>
      <c r="D46" s="15" t="s">
        <v>57</v>
      </c>
      <c r="E46" s="6" t="s">
        <v>58</v>
      </c>
      <c r="F46" s="6" t="s">
        <v>87</v>
      </c>
      <c r="G46" s="6" t="s">
        <v>96</v>
      </c>
      <c r="H46" s="17">
        <v>0.5729166666666666</v>
      </c>
      <c r="I46" s="15"/>
      <c r="J46" s="15"/>
      <c r="K46" s="15"/>
      <c r="L46" s="15">
        <v>28.13</v>
      </c>
      <c r="M46" s="15">
        <v>326</v>
      </c>
      <c r="N46" s="15">
        <v>9.7</v>
      </c>
      <c r="O46" s="15"/>
      <c r="P46" s="15"/>
      <c r="Q46" s="16">
        <v>336</v>
      </c>
    </row>
    <row r="47" spans="1:17" ht="15" customHeight="1">
      <c r="A47" s="15">
        <v>21</v>
      </c>
      <c r="B47" s="6">
        <v>10</v>
      </c>
      <c r="C47" s="6" t="s">
        <v>110</v>
      </c>
      <c r="D47" s="15" t="s">
        <v>57</v>
      </c>
      <c r="E47" s="6" t="s">
        <v>58</v>
      </c>
      <c r="F47" s="6" t="s">
        <v>111</v>
      </c>
      <c r="G47" s="6"/>
      <c r="H47" s="17">
        <v>0.5729166666666666</v>
      </c>
      <c r="I47" s="15"/>
      <c r="J47" s="15"/>
      <c r="K47" s="15"/>
      <c r="L47" s="15">
        <v>24.26</v>
      </c>
      <c r="M47" s="15">
        <v>274</v>
      </c>
      <c r="N47" s="15"/>
      <c r="O47" s="15"/>
      <c r="P47" s="15"/>
      <c r="Q47" s="16">
        <v>274</v>
      </c>
    </row>
    <row r="48" spans="1:17" ht="15" customHeight="1">
      <c r="A48" s="15">
        <v>22</v>
      </c>
      <c r="B48" s="6">
        <v>217</v>
      </c>
      <c r="C48" s="6" t="s">
        <v>112</v>
      </c>
      <c r="D48" s="15" t="s">
        <v>57</v>
      </c>
      <c r="E48" s="6" t="s">
        <v>58</v>
      </c>
      <c r="F48" s="6" t="s">
        <v>113</v>
      </c>
      <c r="G48" s="6"/>
      <c r="H48" s="17">
        <v>0.5729166666666666</v>
      </c>
      <c r="I48" s="15"/>
      <c r="J48" s="15"/>
      <c r="K48" s="15"/>
      <c r="L48" s="15">
        <v>19.46</v>
      </c>
      <c r="M48" s="15">
        <v>210.6</v>
      </c>
      <c r="N48" s="15"/>
      <c r="O48" s="15"/>
      <c r="P48" s="15"/>
      <c r="Q48" s="16">
        <v>211</v>
      </c>
    </row>
    <row r="49" spans="1:17" ht="15" customHeight="1">
      <c r="A49" s="15">
        <v>23</v>
      </c>
      <c r="B49" s="6">
        <v>976</v>
      </c>
      <c r="C49" s="6" t="s">
        <v>114</v>
      </c>
      <c r="D49" s="15" t="s">
        <v>57</v>
      </c>
      <c r="E49" s="6" t="s">
        <v>58</v>
      </c>
      <c r="F49" s="6" t="s">
        <v>115</v>
      </c>
      <c r="G49" s="6"/>
      <c r="H49" s="17">
        <v>0.5729166666666666</v>
      </c>
      <c r="I49" s="15"/>
      <c r="J49" s="15"/>
      <c r="K49" s="15"/>
      <c r="L49" s="15">
        <v>15.06</v>
      </c>
      <c r="M49" s="15">
        <v>150.5</v>
      </c>
      <c r="N49" s="15"/>
      <c r="O49" s="15"/>
      <c r="P49" s="15"/>
      <c r="Q49" s="16">
        <v>151</v>
      </c>
    </row>
    <row r="50" spans="1:17" ht="15" customHeight="1">
      <c r="A50" s="15">
        <v>24</v>
      </c>
      <c r="B50" s="6">
        <v>109</v>
      </c>
      <c r="C50" s="6" t="s">
        <v>116</v>
      </c>
      <c r="D50" s="15" t="s">
        <v>57</v>
      </c>
      <c r="E50" s="6" t="s">
        <v>58</v>
      </c>
      <c r="F50" s="6" t="s">
        <v>84</v>
      </c>
      <c r="G50" s="6" t="s">
        <v>117</v>
      </c>
      <c r="H50" s="17">
        <v>0.5729166666666666</v>
      </c>
      <c r="I50" s="15"/>
      <c r="J50" s="15"/>
      <c r="K50" s="15"/>
      <c r="L50" s="15">
        <v>8.11</v>
      </c>
      <c r="M50" s="15">
        <v>89.8</v>
      </c>
      <c r="N50" s="15"/>
      <c r="O50" s="15"/>
      <c r="P50" s="15"/>
      <c r="Q50" s="16">
        <v>90</v>
      </c>
    </row>
    <row r="51" spans="1:17" ht="15" customHeight="1">
      <c r="A51" s="15">
        <v>25</v>
      </c>
      <c r="B51" s="6">
        <v>3270</v>
      </c>
      <c r="C51" s="6" t="s">
        <v>118</v>
      </c>
      <c r="D51" s="15" t="s">
        <v>57</v>
      </c>
      <c r="E51" s="6" t="s">
        <v>58</v>
      </c>
      <c r="F51" s="6" t="s">
        <v>119</v>
      </c>
      <c r="G51" s="6" t="s">
        <v>120</v>
      </c>
      <c r="H51" s="17">
        <v>0.5729166666666666</v>
      </c>
      <c r="I51" s="15"/>
      <c r="J51" s="15"/>
      <c r="K51" s="15"/>
      <c r="L51" s="15">
        <v>7.69</v>
      </c>
      <c r="M51" s="15">
        <v>83.6</v>
      </c>
      <c r="N51" s="15"/>
      <c r="O51" s="15"/>
      <c r="P51" s="15"/>
      <c r="Q51" s="16">
        <v>84</v>
      </c>
    </row>
    <row r="52" spans="1:17" ht="15" customHeight="1">
      <c r="A52" s="15">
        <v>26</v>
      </c>
      <c r="B52" s="6">
        <v>303</v>
      </c>
      <c r="C52" s="6" t="s">
        <v>121</v>
      </c>
      <c r="D52" s="15" t="s">
        <v>57</v>
      </c>
      <c r="E52" s="6" t="s">
        <v>58</v>
      </c>
      <c r="F52" s="6" t="s">
        <v>122</v>
      </c>
      <c r="G52" s="6" t="s">
        <v>123</v>
      </c>
      <c r="H52" s="17">
        <v>0.5729166666666666</v>
      </c>
      <c r="I52" s="15"/>
      <c r="J52" s="15"/>
      <c r="K52" s="15"/>
      <c r="L52" s="15">
        <v>7.67</v>
      </c>
      <c r="M52" s="15">
        <v>83.3</v>
      </c>
      <c r="N52" s="15"/>
      <c r="O52" s="15"/>
      <c r="P52" s="15"/>
      <c r="Q52" s="16">
        <v>83</v>
      </c>
    </row>
    <row r="53" spans="1:17" ht="15" customHeight="1">
      <c r="A53" s="15">
        <v>27</v>
      </c>
      <c r="B53" s="6">
        <v>6</v>
      </c>
      <c r="C53" s="6" t="s">
        <v>124</v>
      </c>
      <c r="D53" s="15" t="s">
        <v>57</v>
      </c>
      <c r="E53" s="6" t="s">
        <v>58</v>
      </c>
      <c r="F53" s="6" t="s">
        <v>83</v>
      </c>
      <c r="G53" s="6" t="s">
        <v>125</v>
      </c>
      <c r="H53" s="15"/>
      <c r="I53" s="15"/>
      <c r="J53" s="15"/>
      <c r="K53" s="15"/>
      <c r="L53" s="15">
        <v>7</v>
      </c>
      <c r="M53" s="15">
        <v>70</v>
      </c>
      <c r="N53" s="15"/>
      <c r="O53" s="15"/>
      <c r="P53" s="15"/>
      <c r="Q53" s="16">
        <v>70</v>
      </c>
    </row>
  </sheetData>
  <sheetProtection/>
  <mergeCells count="20">
    <mergeCell ref="Q24:Q26"/>
    <mergeCell ref="A22:C22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G11:G12"/>
    <mergeCell ref="A11:A12"/>
    <mergeCell ref="B11:B12"/>
    <mergeCell ref="C11:C12"/>
    <mergeCell ref="E11:E12"/>
    <mergeCell ref="F11:F1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0">
      <selection activeCell="I12" sqref="I12:M22"/>
    </sheetView>
  </sheetViews>
  <sheetFormatPr defaultColWidth="9.140625" defaultRowHeight="15" customHeight="1"/>
  <cols>
    <col min="3" max="3" width="17.00390625" style="0" customWidth="1"/>
    <col min="4" max="4" width="9.421875" style="0" customWidth="1"/>
    <col min="5" max="5" width="5.8515625" style="0" customWidth="1"/>
    <col min="6" max="6" width="20.7109375" style="0" customWidth="1"/>
    <col min="7" max="7" width="21.421875" style="0" customWidth="1"/>
    <col min="9" max="9" width="13.421875" style="0" customWidth="1"/>
  </cols>
  <sheetData>
    <row r="1" ht="15" customHeight="1">
      <c r="A1" s="18" t="s">
        <v>188</v>
      </c>
    </row>
    <row r="3" ht="15" customHeight="1">
      <c r="A3" s="1" t="s">
        <v>189</v>
      </c>
    </row>
    <row r="5" ht="15" customHeight="1">
      <c r="A5" s="2" t="s">
        <v>190</v>
      </c>
    </row>
    <row r="7" ht="15" customHeight="1">
      <c r="A7" s="3" t="s">
        <v>191</v>
      </c>
    </row>
    <row r="9" ht="15" customHeight="1">
      <c r="A9" s="4" t="s">
        <v>192</v>
      </c>
    </row>
    <row r="11" ht="15" customHeight="1">
      <c r="A11" t="s">
        <v>4</v>
      </c>
    </row>
    <row r="12" spans="10:13" ht="15" customHeight="1">
      <c r="J12">
        <v>1</v>
      </c>
      <c r="K12">
        <v>2</v>
      </c>
      <c r="L12">
        <v>3</v>
      </c>
      <c r="M12" t="s">
        <v>691</v>
      </c>
    </row>
    <row r="13" spans="1:13" ht="15" customHeight="1">
      <c r="A13" s="70" t="s">
        <v>5</v>
      </c>
      <c r="B13" s="70" t="s">
        <v>6</v>
      </c>
      <c r="C13" s="70" t="s">
        <v>7</v>
      </c>
      <c r="D13" s="24" t="s">
        <v>8</v>
      </c>
      <c r="E13" s="70" t="s">
        <v>10</v>
      </c>
      <c r="F13" s="70" t="s">
        <v>11</v>
      </c>
      <c r="G13" s="70" t="s">
        <v>12</v>
      </c>
      <c r="I13" t="s">
        <v>685</v>
      </c>
      <c r="J13">
        <v>759</v>
      </c>
      <c r="K13">
        <v>327</v>
      </c>
      <c r="M13">
        <f>SUM(J13:L13)</f>
        <v>1086</v>
      </c>
    </row>
    <row r="14" spans="1:13" ht="15" customHeight="1">
      <c r="A14" s="70"/>
      <c r="B14" s="70"/>
      <c r="C14" s="70"/>
      <c r="D14" s="24" t="s">
        <v>9</v>
      </c>
      <c r="E14" s="70"/>
      <c r="F14" s="70"/>
      <c r="G14" s="70"/>
      <c r="I14" t="s">
        <v>686</v>
      </c>
      <c r="J14">
        <v>1000</v>
      </c>
      <c r="K14">
        <v>946</v>
      </c>
      <c r="L14">
        <v>595</v>
      </c>
      <c r="M14">
        <f aca="true" t="shared" si="0" ref="M14:M22">SUM(J14:L14)</f>
        <v>2541</v>
      </c>
    </row>
    <row r="15" spans="1:13" ht="15" customHeight="1">
      <c r="A15" s="6">
        <v>1</v>
      </c>
      <c r="B15" s="7" t="s">
        <v>13</v>
      </c>
      <c r="C15" s="6" t="s">
        <v>193</v>
      </c>
      <c r="D15" s="6">
        <v>400</v>
      </c>
      <c r="E15" s="6" t="s">
        <v>194</v>
      </c>
      <c r="F15" s="6" t="s">
        <v>195</v>
      </c>
      <c r="G15" s="6" t="s">
        <v>22</v>
      </c>
      <c r="I15" t="s">
        <v>687</v>
      </c>
      <c r="J15">
        <v>702</v>
      </c>
      <c r="K15">
        <v>584</v>
      </c>
      <c r="L15">
        <v>580</v>
      </c>
      <c r="M15">
        <f t="shared" si="0"/>
        <v>1866</v>
      </c>
    </row>
    <row r="16" spans="1:13" ht="15" customHeight="1">
      <c r="A16" s="6" t="s">
        <v>18</v>
      </c>
      <c r="B16" s="7" t="s">
        <v>196</v>
      </c>
      <c r="C16" s="6" t="s">
        <v>197</v>
      </c>
      <c r="D16" s="6">
        <v>400</v>
      </c>
      <c r="E16" s="6" t="s">
        <v>198</v>
      </c>
      <c r="F16" s="6" t="s">
        <v>199</v>
      </c>
      <c r="G16" s="6" t="s">
        <v>200</v>
      </c>
      <c r="I16" t="s">
        <v>688</v>
      </c>
      <c r="J16">
        <v>580</v>
      </c>
      <c r="K16">
        <v>160</v>
      </c>
      <c r="M16">
        <f t="shared" si="0"/>
        <v>740</v>
      </c>
    </row>
    <row r="17" spans="1:13" ht="15" customHeight="1">
      <c r="A17" s="6">
        <v>3</v>
      </c>
      <c r="B17" s="7" t="s">
        <v>201</v>
      </c>
      <c r="C17" s="6" t="s">
        <v>202</v>
      </c>
      <c r="D17" s="6">
        <v>400</v>
      </c>
      <c r="E17" s="6" t="s">
        <v>203</v>
      </c>
      <c r="F17" s="6" t="s">
        <v>199</v>
      </c>
      <c r="G17" s="6" t="s">
        <v>200</v>
      </c>
      <c r="I17" t="s">
        <v>689</v>
      </c>
      <c r="J17">
        <v>870</v>
      </c>
      <c r="K17">
        <v>741</v>
      </c>
      <c r="L17">
        <v>502</v>
      </c>
      <c r="M17">
        <f t="shared" si="0"/>
        <v>2113</v>
      </c>
    </row>
    <row r="18" spans="1:13" ht="15" customHeight="1">
      <c r="A18" s="6">
        <v>4</v>
      </c>
      <c r="B18" s="7" t="s">
        <v>204</v>
      </c>
      <c r="C18" s="6" t="s">
        <v>205</v>
      </c>
      <c r="D18" s="6">
        <v>1000</v>
      </c>
      <c r="E18" s="6" t="s">
        <v>206</v>
      </c>
      <c r="F18" s="6" t="s">
        <v>199</v>
      </c>
      <c r="G18" s="6" t="s">
        <v>200</v>
      </c>
      <c r="I18" t="s">
        <v>96</v>
      </c>
      <c r="J18">
        <v>582</v>
      </c>
      <c r="K18">
        <v>578</v>
      </c>
      <c r="M18">
        <f t="shared" si="0"/>
        <v>1160</v>
      </c>
    </row>
    <row r="19" spans="1:13" ht="15" customHeight="1">
      <c r="A19" s="6">
        <v>5</v>
      </c>
      <c r="B19" s="7" t="s">
        <v>207</v>
      </c>
      <c r="C19" s="6" t="s">
        <v>208</v>
      </c>
      <c r="D19" s="6">
        <v>1000</v>
      </c>
      <c r="E19" s="6" t="s">
        <v>209</v>
      </c>
      <c r="F19" s="6" t="s">
        <v>199</v>
      </c>
      <c r="G19" s="6" t="s">
        <v>200</v>
      </c>
      <c r="I19" t="s">
        <v>690</v>
      </c>
      <c r="J19">
        <v>169</v>
      </c>
      <c r="M19">
        <f t="shared" si="0"/>
        <v>169</v>
      </c>
    </row>
    <row r="20" spans="1:13" ht="15" customHeight="1">
      <c r="A20" s="6">
        <v>6</v>
      </c>
      <c r="B20" s="7" t="s">
        <v>210</v>
      </c>
      <c r="C20" s="6" t="s">
        <v>211</v>
      </c>
      <c r="D20" s="6">
        <v>1000</v>
      </c>
      <c r="E20" s="6" t="s">
        <v>212</v>
      </c>
      <c r="F20" s="6" t="s">
        <v>199</v>
      </c>
      <c r="G20" s="6" t="s">
        <v>200</v>
      </c>
      <c r="I20" t="s">
        <v>278</v>
      </c>
      <c r="J20">
        <v>918</v>
      </c>
      <c r="K20">
        <v>625</v>
      </c>
      <c r="L20">
        <v>619</v>
      </c>
      <c r="M20">
        <f t="shared" si="0"/>
        <v>2162</v>
      </c>
    </row>
    <row r="21" spans="1:13" ht="15" customHeight="1">
      <c r="A21" s="6">
        <v>7</v>
      </c>
      <c r="B21" s="7" t="s">
        <v>213</v>
      </c>
      <c r="C21" s="6" t="s">
        <v>214</v>
      </c>
      <c r="D21" s="6">
        <v>400</v>
      </c>
      <c r="E21" s="6" t="s">
        <v>215</v>
      </c>
      <c r="F21" s="6" t="s">
        <v>199</v>
      </c>
      <c r="G21" s="6" t="s">
        <v>200</v>
      </c>
      <c r="I21" t="s">
        <v>692</v>
      </c>
      <c r="J21">
        <v>327</v>
      </c>
      <c r="M21">
        <f t="shared" si="0"/>
        <v>327</v>
      </c>
    </row>
    <row r="22" spans="1:13" ht="15" customHeight="1">
      <c r="A22" s="6">
        <v>8</v>
      </c>
      <c r="B22" s="7" t="s">
        <v>216</v>
      </c>
      <c r="C22" s="6" t="s">
        <v>217</v>
      </c>
      <c r="D22" s="6">
        <v>1000</v>
      </c>
      <c r="E22" s="6" t="s">
        <v>218</v>
      </c>
      <c r="F22" s="6" t="s">
        <v>199</v>
      </c>
      <c r="G22" s="6" t="s">
        <v>200</v>
      </c>
      <c r="I22" s="68" t="s">
        <v>693</v>
      </c>
      <c r="J22">
        <v>319</v>
      </c>
      <c r="M22">
        <f t="shared" si="0"/>
        <v>319</v>
      </c>
    </row>
    <row r="23" spans="1:7" ht="15" customHeight="1">
      <c r="A23" s="6" t="s">
        <v>136</v>
      </c>
      <c r="B23" s="7" t="s">
        <v>219</v>
      </c>
      <c r="C23" s="6" t="s">
        <v>220</v>
      </c>
      <c r="D23" s="6">
        <v>1000</v>
      </c>
      <c r="E23" s="6" t="s">
        <v>221</v>
      </c>
      <c r="F23" s="6" t="s">
        <v>199</v>
      </c>
      <c r="G23" s="6" t="s">
        <v>200</v>
      </c>
    </row>
    <row r="24" spans="1:7" ht="15" customHeight="1">
      <c r="A24" s="6">
        <v>10</v>
      </c>
      <c r="B24" s="7" t="s">
        <v>222</v>
      </c>
      <c r="C24" s="6" t="s">
        <v>220</v>
      </c>
      <c r="D24" s="6">
        <v>400</v>
      </c>
      <c r="E24" s="6" t="s">
        <v>221</v>
      </c>
      <c r="F24" s="6" t="s">
        <v>199</v>
      </c>
      <c r="G24" s="6" t="s">
        <v>200</v>
      </c>
    </row>
    <row r="25" ht="15" customHeight="1">
      <c r="A25" t="s">
        <v>223</v>
      </c>
    </row>
    <row r="27" spans="1:18" ht="15" customHeight="1">
      <c r="A27" s="70" t="s">
        <v>42</v>
      </c>
      <c r="B27" s="70" t="s">
        <v>7</v>
      </c>
      <c r="C27" s="70" t="s">
        <v>43</v>
      </c>
      <c r="D27" s="70"/>
      <c r="E27" s="70" t="s">
        <v>44</v>
      </c>
      <c r="F27" s="70" t="s">
        <v>45</v>
      </c>
      <c r="G27" s="70" t="s">
        <v>46</v>
      </c>
      <c r="H27" s="70" t="s">
        <v>47</v>
      </c>
      <c r="I27" s="70" t="s">
        <v>48</v>
      </c>
      <c r="J27" s="70" t="s">
        <v>49</v>
      </c>
      <c r="K27" s="70" t="s">
        <v>50</v>
      </c>
      <c r="L27" s="70" t="s">
        <v>6</v>
      </c>
      <c r="M27" s="24" t="s">
        <v>6</v>
      </c>
      <c r="N27" s="24" t="s">
        <v>52</v>
      </c>
      <c r="O27" s="24" t="s">
        <v>49</v>
      </c>
      <c r="P27" s="24" t="s">
        <v>53</v>
      </c>
      <c r="Q27" s="70" t="s">
        <v>55</v>
      </c>
      <c r="R27" s="70" t="s">
        <v>175</v>
      </c>
    </row>
    <row r="28" spans="1:18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24" t="s">
        <v>51</v>
      </c>
      <c r="N28" s="24" t="s">
        <v>51</v>
      </c>
      <c r="O28" s="24" t="s">
        <v>51</v>
      </c>
      <c r="P28" s="24" t="s">
        <v>54</v>
      </c>
      <c r="Q28" s="70"/>
      <c r="R28" s="70"/>
    </row>
    <row r="29" spans="1:18" ht="1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4"/>
      <c r="N29" s="24"/>
      <c r="O29" s="24"/>
      <c r="P29" s="24" t="s">
        <v>51</v>
      </c>
      <c r="Q29" s="70"/>
      <c r="R29" s="70"/>
    </row>
    <row r="30" spans="1:18" ht="15" customHeight="1">
      <c r="A30" s="7">
        <v>1</v>
      </c>
      <c r="B30" s="6">
        <v>81</v>
      </c>
      <c r="C30" s="6" t="s">
        <v>65</v>
      </c>
      <c r="D30" s="6" t="s">
        <v>57</v>
      </c>
      <c r="E30" s="6" t="s">
        <v>66</v>
      </c>
      <c r="F30" s="6" t="s">
        <v>67</v>
      </c>
      <c r="G30" s="6"/>
      <c r="H30" s="9">
        <v>0.5520833333333334</v>
      </c>
      <c r="I30" s="9">
        <v>0.6129629629629629</v>
      </c>
      <c r="J30" s="9">
        <v>0.06087962962962964</v>
      </c>
      <c r="K30" s="6">
        <v>17.1</v>
      </c>
      <c r="L30" s="7">
        <v>27.27</v>
      </c>
      <c r="M30" s="7">
        <v>374.5</v>
      </c>
      <c r="N30" s="7">
        <v>23.6</v>
      </c>
      <c r="O30" s="7">
        <v>98.5</v>
      </c>
      <c r="P30" s="7">
        <v>17.6</v>
      </c>
      <c r="Q30" s="7">
        <v>514</v>
      </c>
      <c r="R30" s="20">
        <v>1000</v>
      </c>
    </row>
    <row r="31" spans="1:18" ht="15" customHeight="1">
      <c r="A31" s="7">
        <v>2</v>
      </c>
      <c r="B31" s="6">
        <v>5</v>
      </c>
      <c r="C31" s="6" t="s">
        <v>73</v>
      </c>
      <c r="D31" s="6" t="s">
        <v>57</v>
      </c>
      <c r="E31" s="6" t="s">
        <v>66</v>
      </c>
      <c r="F31" s="6" t="s">
        <v>74</v>
      </c>
      <c r="G31" s="6" t="s">
        <v>224</v>
      </c>
      <c r="H31" s="9">
        <v>0.5520833333333334</v>
      </c>
      <c r="I31" s="9">
        <v>0.6158449074074074</v>
      </c>
      <c r="J31" s="9">
        <v>0.06376157407407407</v>
      </c>
      <c r="K31" s="6">
        <v>16.3</v>
      </c>
      <c r="L31" s="7">
        <v>27.27</v>
      </c>
      <c r="M31" s="7">
        <v>374.5</v>
      </c>
      <c r="N31" s="7">
        <v>17.3</v>
      </c>
      <c r="O31" s="7">
        <v>83.9</v>
      </c>
      <c r="P31" s="7">
        <v>10</v>
      </c>
      <c r="Q31" s="7">
        <v>486</v>
      </c>
      <c r="R31" s="20">
        <f>(Q31*1000)/514</f>
        <v>945.5252918287938</v>
      </c>
    </row>
    <row r="32" spans="1:18" ht="15" customHeight="1">
      <c r="A32" s="7">
        <v>3</v>
      </c>
      <c r="B32" s="6">
        <v>148</v>
      </c>
      <c r="C32" s="6" t="s">
        <v>68</v>
      </c>
      <c r="D32" s="6" t="s">
        <v>57</v>
      </c>
      <c r="E32" s="6" t="s">
        <v>66</v>
      </c>
      <c r="F32" s="6" t="s">
        <v>69</v>
      </c>
      <c r="G32" s="6"/>
      <c r="H32" s="9">
        <v>0.5520833333333334</v>
      </c>
      <c r="I32" s="9">
        <v>0.6191087962962963</v>
      </c>
      <c r="J32" s="9">
        <v>0.06702546296296297</v>
      </c>
      <c r="K32" s="6">
        <v>15.6</v>
      </c>
      <c r="L32" s="7">
        <v>27.27</v>
      </c>
      <c r="M32" s="7">
        <v>374.5</v>
      </c>
      <c r="N32" s="7">
        <v>17.5</v>
      </c>
      <c r="O32" s="7">
        <v>74.2</v>
      </c>
      <c r="P32" s="7">
        <v>5.8</v>
      </c>
      <c r="Q32" s="7">
        <v>472</v>
      </c>
      <c r="R32" s="20">
        <f aca="true" t="shared" si="1" ref="R32:R57">(Q32*1000)/514</f>
        <v>918.2879377431907</v>
      </c>
    </row>
    <row r="33" spans="1:18" ht="15" customHeight="1">
      <c r="A33" s="7">
        <v>4</v>
      </c>
      <c r="B33" s="6">
        <v>58</v>
      </c>
      <c r="C33" s="6" t="s">
        <v>225</v>
      </c>
      <c r="D33" s="6" t="s">
        <v>57</v>
      </c>
      <c r="E33" s="6" t="s">
        <v>66</v>
      </c>
      <c r="F33" s="6" t="s">
        <v>91</v>
      </c>
      <c r="G33" s="6" t="s">
        <v>88</v>
      </c>
      <c r="H33" s="9">
        <v>0.5520833333333334</v>
      </c>
      <c r="I33" s="9">
        <v>0.6277430555555555</v>
      </c>
      <c r="J33" s="9">
        <v>0.07565972222222223</v>
      </c>
      <c r="K33" s="6">
        <v>13.8</v>
      </c>
      <c r="L33" s="7">
        <v>27.27</v>
      </c>
      <c r="M33" s="7">
        <v>374.5</v>
      </c>
      <c r="N33" s="7">
        <v>13.6</v>
      </c>
      <c r="O33" s="7">
        <v>55</v>
      </c>
      <c r="P33" s="7">
        <v>4</v>
      </c>
      <c r="Q33" s="7">
        <v>447</v>
      </c>
      <c r="R33" s="20">
        <f t="shared" si="1"/>
        <v>869.6498054474708</v>
      </c>
    </row>
    <row r="34" spans="1:18" ht="15" customHeight="1">
      <c r="A34" s="7">
        <v>5</v>
      </c>
      <c r="B34" s="6">
        <v>29</v>
      </c>
      <c r="C34" s="6" t="s">
        <v>56</v>
      </c>
      <c r="D34" s="6" t="s">
        <v>57</v>
      </c>
      <c r="E34" s="6" t="s">
        <v>66</v>
      </c>
      <c r="F34" s="6" t="s">
        <v>59</v>
      </c>
      <c r="G34" s="6" t="s">
        <v>60</v>
      </c>
      <c r="H34" s="9">
        <v>0.5520833333333334</v>
      </c>
      <c r="I34" s="6"/>
      <c r="J34" s="6"/>
      <c r="K34" s="6"/>
      <c r="L34" s="7">
        <v>25.99</v>
      </c>
      <c r="M34" s="7">
        <v>365.7</v>
      </c>
      <c r="N34" s="7">
        <v>24.6</v>
      </c>
      <c r="O34" s="7"/>
      <c r="P34" s="7"/>
      <c r="Q34" s="7">
        <v>390</v>
      </c>
      <c r="R34" s="20">
        <f t="shared" si="1"/>
        <v>758.7548638132296</v>
      </c>
    </row>
    <row r="35" spans="1:18" ht="15" customHeight="1">
      <c r="A35" s="7">
        <v>6</v>
      </c>
      <c r="B35" s="6">
        <v>27</v>
      </c>
      <c r="C35" s="6" t="s">
        <v>86</v>
      </c>
      <c r="D35" s="6" t="s">
        <v>57</v>
      </c>
      <c r="E35" s="6" t="s">
        <v>66</v>
      </c>
      <c r="F35" s="6" t="s">
        <v>109</v>
      </c>
      <c r="G35" s="6" t="s">
        <v>88</v>
      </c>
      <c r="H35" s="9">
        <v>0.5520833333333334</v>
      </c>
      <c r="I35" s="6"/>
      <c r="J35" s="6"/>
      <c r="K35" s="6"/>
      <c r="L35" s="7">
        <v>26.02</v>
      </c>
      <c r="M35" s="7">
        <v>365.9</v>
      </c>
      <c r="N35" s="7">
        <v>15.4</v>
      </c>
      <c r="O35" s="7"/>
      <c r="P35" s="7"/>
      <c r="Q35" s="7">
        <v>381</v>
      </c>
      <c r="R35" s="20">
        <f t="shared" si="1"/>
        <v>741.2451361867704</v>
      </c>
    </row>
    <row r="36" spans="1:18" ht="15" customHeight="1">
      <c r="A36" s="7">
        <v>7</v>
      </c>
      <c r="B36" s="6">
        <v>1403</v>
      </c>
      <c r="C36" s="6" t="s">
        <v>226</v>
      </c>
      <c r="D36" s="6" t="s">
        <v>57</v>
      </c>
      <c r="E36" s="6" t="s">
        <v>66</v>
      </c>
      <c r="F36" s="6" t="s">
        <v>227</v>
      </c>
      <c r="G36" s="6" t="s">
        <v>228</v>
      </c>
      <c r="H36" s="9">
        <v>0.5520833333333334</v>
      </c>
      <c r="I36" s="6"/>
      <c r="J36" s="6"/>
      <c r="K36" s="6"/>
      <c r="L36" s="7">
        <v>25.05</v>
      </c>
      <c r="M36" s="7">
        <v>355.5</v>
      </c>
      <c r="N36" s="7">
        <v>5.7</v>
      </c>
      <c r="O36" s="7"/>
      <c r="P36" s="7"/>
      <c r="Q36" s="7">
        <v>361</v>
      </c>
      <c r="R36" s="20">
        <f t="shared" si="1"/>
        <v>702.3346303501945</v>
      </c>
    </row>
    <row r="37" spans="1:18" ht="15" customHeight="1">
      <c r="A37" s="7">
        <v>8</v>
      </c>
      <c r="B37" s="6">
        <v>4</v>
      </c>
      <c r="C37" s="6" t="s">
        <v>63</v>
      </c>
      <c r="D37" s="6" t="s">
        <v>57</v>
      </c>
      <c r="E37" s="6" t="s">
        <v>66</v>
      </c>
      <c r="F37" s="6" t="s">
        <v>59</v>
      </c>
      <c r="G37" s="6" t="s">
        <v>64</v>
      </c>
      <c r="H37" s="9">
        <v>0.5520833333333334</v>
      </c>
      <c r="I37" s="6"/>
      <c r="J37" s="6"/>
      <c r="K37" s="6"/>
      <c r="L37" s="7">
        <v>20.44</v>
      </c>
      <c r="M37" s="7">
        <v>307</v>
      </c>
      <c r="N37" s="7">
        <v>14</v>
      </c>
      <c r="O37" s="7"/>
      <c r="P37" s="7"/>
      <c r="Q37" s="7">
        <v>321</v>
      </c>
      <c r="R37" s="20">
        <f t="shared" si="1"/>
        <v>624.5136186770428</v>
      </c>
    </row>
    <row r="38" spans="1:18" ht="15" customHeight="1">
      <c r="A38" s="7">
        <v>9</v>
      </c>
      <c r="B38" s="6">
        <v>545</v>
      </c>
      <c r="C38" s="6" t="s">
        <v>97</v>
      </c>
      <c r="D38" s="6" t="s">
        <v>57</v>
      </c>
      <c r="E38" s="6" t="s">
        <v>66</v>
      </c>
      <c r="F38" s="6" t="s">
        <v>98</v>
      </c>
      <c r="G38" s="6" t="s">
        <v>99</v>
      </c>
      <c r="H38" s="9">
        <v>0.5520833333333334</v>
      </c>
      <c r="I38" s="6"/>
      <c r="J38" s="6"/>
      <c r="K38" s="6"/>
      <c r="L38" s="7">
        <v>21.3</v>
      </c>
      <c r="M38" s="7">
        <v>314.8</v>
      </c>
      <c r="N38" s="7">
        <v>2.7</v>
      </c>
      <c r="O38" s="7"/>
      <c r="P38" s="7"/>
      <c r="Q38" s="7">
        <v>318</v>
      </c>
      <c r="R38" s="20">
        <f t="shared" si="1"/>
        <v>618.6770428015565</v>
      </c>
    </row>
    <row r="39" spans="1:18" ht="15" customHeight="1">
      <c r="A39" s="7">
        <v>10</v>
      </c>
      <c r="B39" s="6">
        <v>976</v>
      </c>
      <c r="C39" s="6" t="s">
        <v>114</v>
      </c>
      <c r="D39" s="6" t="s">
        <v>57</v>
      </c>
      <c r="E39" s="6" t="s">
        <v>66</v>
      </c>
      <c r="F39" s="6" t="s">
        <v>115</v>
      </c>
      <c r="G39" s="6"/>
      <c r="H39" s="9">
        <v>0.5520833333333334</v>
      </c>
      <c r="I39" s="6"/>
      <c r="J39" s="6"/>
      <c r="K39" s="6"/>
      <c r="L39" s="7">
        <v>20.04</v>
      </c>
      <c r="M39" s="7">
        <v>301.9</v>
      </c>
      <c r="N39" s="7">
        <v>4.3</v>
      </c>
      <c r="O39" s="7"/>
      <c r="P39" s="7"/>
      <c r="Q39" s="7">
        <v>306</v>
      </c>
      <c r="R39" s="20">
        <f t="shared" si="1"/>
        <v>595.3307392996109</v>
      </c>
    </row>
    <row r="40" spans="1:18" ht="15" customHeight="1">
      <c r="A40" s="7">
        <v>11</v>
      </c>
      <c r="B40" s="6">
        <v>7</v>
      </c>
      <c r="C40" s="6" t="s">
        <v>80</v>
      </c>
      <c r="D40" s="6" t="s">
        <v>57</v>
      </c>
      <c r="E40" s="6" t="s">
        <v>66</v>
      </c>
      <c r="F40" s="6" t="s">
        <v>185</v>
      </c>
      <c r="G40" s="6" t="s">
        <v>82</v>
      </c>
      <c r="H40" s="9">
        <v>0.5520833333333334</v>
      </c>
      <c r="I40" s="6"/>
      <c r="J40" s="6"/>
      <c r="K40" s="6"/>
      <c r="L40" s="7">
        <v>19.62</v>
      </c>
      <c r="M40" s="7">
        <v>295.2</v>
      </c>
      <c r="N40" s="7">
        <v>4.8</v>
      </c>
      <c r="O40" s="7"/>
      <c r="P40" s="7"/>
      <c r="Q40" s="7">
        <v>300</v>
      </c>
      <c r="R40" s="20">
        <f t="shared" si="1"/>
        <v>583.6575875486382</v>
      </c>
    </row>
    <row r="41" spans="1:18" ht="15" customHeight="1">
      <c r="A41" s="7">
        <v>12</v>
      </c>
      <c r="B41" s="6">
        <v>141</v>
      </c>
      <c r="C41" s="6" t="s">
        <v>94</v>
      </c>
      <c r="D41" s="6" t="s">
        <v>57</v>
      </c>
      <c r="E41" s="6" t="s">
        <v>66</v>
      </c>
      <c r="F41" s="6" t="s">
        <v>95</v>
      </c>
      <c r="G41" s="6" t="s">
        <v>96</v>
      </c>
      <c r="H41" s="9">
        <v>0.5520833333333334</v>
      </c>
      <c r="I41" s="6"/>
      <c r="J41" s="6"/>
      <c r="K41" s="6"/>
      <c r="L41" s="7">
        <v>19.59</v>
      </c>
      <c r="M41" s="7">
        <v>294.6</v>
      </c>
      <c r="N41" s="7">
        <v>4.3</v>
      </c>
      <c r="O41" s="7"/>
      <c r="P41" s="7"/>
      <c r="Q41" s="7">
        <v>299</v>
      </c>
      <c r="R41" s="20">
        <f t="shared" si="1"/>
        <v>581.7120622568093</v>
      </c>
    </row>
    <row r="42" spans="1:18" ht="15" customHeight="1">
      <c r="A42" s="7">
        <v>13</v>
      </c>
      <c r="B42" s="6">
        <v>911</v>
      </c>
      <c r="C42" s="6" t="s">
        <v>140</v>
      </c>
      <c r="D42" s="6" t="s">
        <v>57</v>
      </c>
      <c r="E42" s="6" t="s">
        <v>66</v>
      </c>
      <c r="F42" s="6" t="s">
        <v>141</v>
      </c>
      <c r="G42" s="6" t="s">
        <v>142</v>
      </c>
      <c r="H42" s="9">
        <v>0.5520833333333334</v>
      </c>
      <c r="I42" s="6"/>
      <c r="J42" s="6"/>
      <c r="K42" s="6"/>
      <c r="L42" s="7">
        <v>19.44</v>
      </c>
      <c r="M42" s="7">
        <v>291.4</v>
      </c>
      <c r="N42" s="7">
        <v>6.4</v>
      </c>
      <c r="O42" s="7"/>
      <c r="P42" s="7"/>
      <c r="Q42" s="7">
        <v>298</v>
      </c>
      <c r="R42" s="20">
        <f t="shared" si="1"/>
        <v>579.7665369649806</v>
      </c>
    </row>
    <row r="43" spans="1:18" ht="15" customHeight="1">
      <c r="A43" s="7">
        <v>14</v>
      </c>
      <c r="B43" s="6">
        <v>10</v>
      </c>
      <c r="C43" s="6" t="s">
        <v>110</v>
      </c>
      <c r="D43" s="6" t="s">
        <v>57</v>
      </c>
      <c r="E43" s="6" t="s">
        <v>66</v>
      </c>
      <c r="F43" s="6" t="s">
        <v>111</v>
      </c>
      <c r="G43" s="6"/>
      <c r="H43" s="9">
        <v>0.5520833333333334</v>
      </c>
      <c r="I43" s="6"/>
      <c r="J43" s="6"/>
      <c r="K43" s="6"/>
      <c r="L43" s="7">
        <v>19.58</v>
      </c>
      <c r="M43" s="7">
        <v>294.5</v>
      </c>
      <c r="N43" s="7">
        <v>3.4</v>
      </c>
      <c r="O43" s="7"/>
      <c r="P43" s="7"/>
      <c r="Q43" s="7">
        <v>298</v>
      </c>
      <c r="R43" s="20">
        <f t="shared" si="1"/>
        <v>579.7665369649806</v>
      </c>
    </row>
    <row r="44" spans="1:18" ht="15" customHeight="1">
      <c r="A44" s="7">
        <v>15</v>
      </c>
      <c r="B44" s="6">
        <v>2500</v>
      </c>
      <c r="C44" s="6" t="s">
        <v>156</v>
      </c>
      <c r="D44" s="6" t="s">
        <v>57</v>
      </c>
      <c r="E44" s="6" t="s">
        <v>66</v>
      </c>
      <c r="F44" s="6" t="s">
        <v>84</v>
      </c>
      <c r="G44" s="6"/>
      <c r="H44" s="9">
        <v>0.5520833333333334</v>
      </c>
      <c r="I44" s="6"/>
      <c r="J44" s="6"/>
      <c r="K44" s="6"/>
      <c r="L44" s="7">
        <v>19.49</v>
      </c>
      <c r="M44" s="7">
        <v>292.6</v>
      </c>
      <c r="N44" s="7">
        <v>4.7</v>
      </c>
      <c r="O44" s="7"/>
      <c r="P44" s="7"/>
      <c r="Q44" s="7">
        <v>297</v>
      </c>
      <c r="R44" s="20">
        <f t="shared" si="1"/>
        <v>577.8210116731517</v>
      </c>
    </row>
    <row r="45" spans="1:18" ht="15" customHeight="1">
      <c r="A45" s="7">
        <v>16</v>
      </c>
      <c r="B45" s="6">
        <v>114</v>
      </c>
      <c r="C45" s="6" t="s">
        <v>108</v>
      </c>
      <c r="D45" s="6" t="s">
        <v>57</v>
      </c>
      <c r="E45" s="6" t="s">
        <v>66</v>
      </c>
      <c r="F45" s="6" t="s">
        <v>87</v>
      </c>
      <c r="G45" s="6" t="s">
        <v>96</v>
      </c>
      <c r="H45" s="9">
        <v>0.5520833333333334</v>
      </c>
      <c r="I45" s="6"/>
      <c r="J45" s="6"/>
      <c r="K45" s="6"/>
      <c r="L45" s="7">
        <v>19.47</v>
      </c>
      <c r="M45" s="7">
        <v>292.1</v>
      </c>
      <c r="N45" s="7">
        <v>4.5</v>
      </c>
      <c r="O45" s="7"/>
      <c r="P45" s="7"/>
      <c r="Q45" s="7">
        <v>297</v>
      </c>
      <c r="R45" s="20">
        <f t="shared" si="1"/>
        <v>577.8210116731517</v>
      </c>
    </row>
    <row r="46" spans="1:18" ht="15" customHeight="1">
      <c r="A46" s="7">
        <v>17</v>
      </c>
      <c r="B46" s="6">
        <v>11</v>
      </c>
      <c r="C46" s="6" t="s">
        <v>173</v>
      </c>
      <c r="D46" s="6" t="s">
        <v>57</v>
      </c>
      <c r="E46" s="6" t="s">
        <v>66</v>
      </c>
      <c r="F46" s="6" t="s">
        <v>89</v>
      </c>
      <c r="G46" s="6"/>
      <c r="H46" s="9">
        <v>0.5520833333333334</v>
      </c>
      <c r="I46" s="6"/>
      <c r="J46" s="6"/>
      <c r="K46" s="6"/>
      <c r="L46" s="7">
        <v>19.44</v>
      </c>
      <c r="M46" s="7">
        <v>291.3</v>
      </c>
      <c r="N46" s="7">
        <v>4</v>
      </c>
      <c r="O46" s="7"/>
      <c r="P46" s="7"/>
      <c r="Q46" s="7">
        <v>295</v>
      </c>
      <c r="R46" s="20">
        <f t="shared" si="1"/>
        <v>573.9299610894942</v>
      </c>
    </row>
    <row r="47" spans="1:18" ht="15" customHeight="1">
      <c r="A47" s="7">
        <v>18</v>
      </c>
      <c r="B47" s="6">
        <v>18</v>
      </c>
      <c r="C47" s="6" t="s">
        <v>174</v>
      </c>
      <c r="D47" s="6" t="s">
        <v>57</v>
      </c>
      <c r="E47" s="6" t="s">
        <v>66</v>
      </c>
      <c r="F47" s="6" t="s">
        <v>87</v>
      </c>
      <c r="G47" s="6"/>
      <c r="H47" s="9">
        <v>0.5520833333333334</v>
      </c>
      <c r="I47" s="6"/>
      <c r="J47" s="6"/>
      <c r="K47" s="6"/>
      <c r="L47" s="7">
        <v>18.24</v>
      </c>
      <c r="M47" s="7">
        <v>253.6</v>
      </c>
      <c r="N47" s="7">
        <v>4.1</v>
      </c>
      <c r="O47" s="7"/>
      <c r="P47" s="7"/>
      <c r="Q47" s="7">
        <v>258</v>
      </c>
      <c r="R47" s="20">
        <f t="shared" si="1"/>
        <v>501.9455252918288</v>
      </c>
    </row>
    <row r="48" spans="1:18" ht="15" customHeight="1">
      <c r="A48" s="7">
        <v>19</v>
      </c>
      <c r="B48" s="6">
        <v>1232</v>
      </c>
      <c r="C48" s="6" t="s">
        <v>92</v>
      </c>
      <c r="D48" s="6" t="s">
        <v>57</v>
      </c>
      <c r="E48" s="6" t="s">
        <v>66</v>
      </c>
      <c r="F48" s="6" t="s">
        <v>93</v>
      </c>
      <c r="G48" s="6"/>
      <c r="H48" s="9">
        <v>0.5520833333333334</v>
      </c>
      <c r="I48" s="6"/>
      <c r="J48" s="6"/>
      <c r="K48" s="6"/>
      <c r="L48" s="7">
        <v>11.92</v>
      </c>
      <c r="M48" s="7">
        <v>168.2</v>
      </c>
      <c r="N48" s="7"/>
      <c r="O48" s="7"/>
      <c r="P48" s="7"/>
      <c r="Q48" s="7">
        <v>168</v>
      </c>
      <c r="R48" s="20">
        <f t="shared" si="1"/>
        <v>326.84824902723733</v>
      </c>
    </row>
    <row r="49" spans="1:18" ht="15" customHeight="1">
      <c r="A49" s="7">
        <v>20</v>
      </c>
      <c r="B49" s="6">
        <v>17</v>
      </c>
      <c r="C49" s="6" t="s">
        <v>229</v>
      </c>
      <c r="D49" s="6" t="s">
        <v>57</v>
      </c>
      <c r="E49" s="6" t="s">
        <v>66</v>
      </c>
      <c r="F49" s="6" t="s">
        <v>230</v>
      </c>
      <c r="G49" s="6" t="s">
        <v>231</v>
      </c>
      <c r="H49" s="9">
        <v>0.5520833333333334</v>
      </c>
      <c r="I49" s="6"/>
      <c r="J49" s="6"/>
      <c r="K49" s="6"/>
      <c r="L49" s="7">
        <v>11.93</v>
      </c>
      <c r="M49" s="7">
        <v>168.3</v>
      </c>
      <c r="N49" s="7"/>
      <c r="O49" s="7"/>
      <c r="P49" s="7"/>
      <c r="Q49" s="7">
        <v>168</v>
      </c>
      <c r="R49" s="20">
        <f t="shared" si="1"/>
        <v>326.84824902723733</v>
      </c>
    </row>
    <row r="50" spans="1:18" ht="15" customHeight="1">
      <c r="A50" s="7">
        <v>21</v>
      </c>
      <c r="B50" s="6">
        <v>24</v>
      </c>
      <c r="C50" s="6" t="s">
        <v>232</v>
      </c>
      <c r="D50" s="6" t="s">
        <v>57</v>
      </c>
      <c r="E50" s="6" t="s">
        <v>66</v>
      </c>
      <c r="F50" s="6" t="s">
        <v>74</v>
      </c>
      <c r="G50" s="6" t="s">
        <v>77</v>
      </c>
      <c r="H50" s="9">
        <v>0.5520833333333334</v>
      </c>
      <c r="I50" s="6"/>
      <c r="J50" s="6"/>
      <c r="K50" s="6"/>
      <c r="L50" s="7">
        <v>11.82</v>
      </c>
      <c r="M50" s="7">
        <v>166.9</v>
      </c>
      <c r="N50" s="7"/>
      <c r="O50" s="7"/>
      <c r="P50" s="7"/>
      <c r="Q50" s="7">
        <v>167</v>
      </c>
      <c r="R50" s="20">
        <f t="shared" si="1"/>
        <v>324.9027237354086</v>
      </c>
    </row>
    <row r="51" spans="1:18" ht="15" customHeight="1">
      <c r="A51" s="7">
        <v>22</v>
      </c>
      <c r="B51" s="6">
        <v>803</v>
      </c>
      <c r="C51" s="6" t="s">
        <v>233</v>
      </c>
      <c r="D51" s="6" t="s">
        <v>57</v>
      </c>
      <c r="E51" s="6" t="s">
        <v>66</v>
      </c>
      <c r="F51" s="6" t="s">
        <v>234</v>
      </c>
      <c r="G51" s="6"/>
      <c r="H51" s="9">
        <v>0.5520833333333334</v>
      </c>
      <c r="I51" s="6"/>
      <c r="J51" s="6"/>
      <c r="K51" s="6"/>
      <c r="L51" s="7">
        <v>11.65</v>
      </c>
      <c r="M51" s="7">
        <v>164.2</v>
      </c>
      <c r="N51" s="7"/>
      <c r="O51" s="7"/>
      <c r="P51" s="7"/>
      <c r="Q51" s="7">
        <v>164</v>
      </c>
      <c r="R51" s="20">
        <f t="shared" si="1"/>
        <v>319.0661478599222</v>
      </c>
    </row>
    <row r="52" spans="1:18" ht="15" customHeight="1">
      <c r="A52" s="7">
        <v>23</v>
      </c>
      <c r="B52" s="6">
        <v>605</v>
      </c>
      <c r="C52" s="6" t="s">
        <v>171</v>
      </c>
      <c r="D52" s="6" t="s">
        <v>57</v>
      </c>
      <c r="E52" s="6" t="s">
        <v>66</v>
      </c>
      <c r="F52" s="6" t="s">
        <v>172</v>
      </c>
      <c r="G52" s="6"/>
      <c r="H52" s="9">
        <v>0.5520833333333334</v>
      </c>
      <c r="I52" s="6"/>
      <c r="J52" s="6"/>
      <c r="K52" s="6"/>
      <c r="L52" s="7">
        <v>11.67</v>
      </c>
      <c r="M52" s="7">
        <v>164.4</v>
      </c>
      <c r="N52" s="7"/>
      <c r="O52" s="7"/>
      <c r="P52" s="7"/>
      <c r="Q52" s="7">
        <v>164</v>
      </c>
      <c r="R52" s="20">
        <f t="shared" si="1"/>
        <v>319.0661478599222</v>
      </c>
    </row>
    <row r="53" spans="1:18" ht="15" customHeight="1">
      <c r="A53" s="7">
        <v>24</v>
      </c>
      <c r="B53" s="6">
        <v>171</v>
      </c>
      <c r="C53" s="6" t="s">
        <v>235</v>
      </c>
      <c r="D53" s="6" t="s">
        <v>57</v>
      </c>
      <c r="E53" s="6" t="s">
        <v>66</v>
      </c>
      <c r="F53" s="6" t="s">
        <v>109</v>
      </c>
      <c r="G53" s="6"/>
      <c r="H53" s="9">
        <v>0.5520833333333334</v>
      </c>
      <c r="I53" s="6"/>
      <c r="J53" s="6"/>
      <c r="K53" s="6"/>
      <c r="L53" s="7">
        <v>9.45</v>
      </c>
      <c r="M53" s="7">
        <v>117.2</v>
      </c>
      <c r="N53" s="7"/>
      <c r="O53" s="7"/>
      <c r="P53" s="7"/>
      <c r="Q53" s="7">
        <v>117</v>
      </c>
      <c r="R53" s="20">
        <f t="shared" si="1"/>
        <v>227.62645914396887</v>
      </c>
    </row>
    <row r="54" spans="1:18" ht="15" customHeight="1">
      <c r="A54" s="7">
        <v>25</v>
      </c>
      <c r="B54" s="6">
        <v>523</v>
      </c>
      <c r="C54" s="6" t="s">
        <v>78</v>
      </c>
      <c r="D54" s="6" t="s">
        <v>57</v>
      </c>
      <c r="E54" s="6" t="s">
        <v>66</v>
      </c>
      <c r="F54" s="6" t="s">
        <v>79</v>
      </c>
      <c r="G54" s="6"/>
      <c r="H54" s="9">
        <v>0.5520833333333334</v>
      </c>
      <c r="I54" s="6"/>
      <c r="J54" s="6"/>
      <c r="K54" s="6"/>
      <c r="L54" s="7">
        <v>8.79</v>
      </c>
      <c r="M54" s="7">
        <v>103.5</v>
      </c>
      <c r="N54" s="7"/>
      <c r="O54" s="7"/>
      <c r="P54" s="7"/>
      <c r="Q54" s="7">
        <v>104</v>
      </c>
      <c r="R54" s="20">
        <f t="shared" si="1"/>
        <v>202.33463035019454</v>
      </c>
    </row>
    <row r="55" spans="1:18" ht="15" customHeight="1">
      <c r="A55" s="7">
        <v>26</v>
      </c>
      <c r="B55" s="6">
        <v>3270</v>
      </c>
      <c r="C55" s="6" t="s">
        <v>118</v>
      </c>
      <c r="D55" s="6" t="s">
        <v>57</v>
      </c>
      <c r="E55" s="6" t="s">
        <v>66</v>
      </c>
      <c r="F55" s="6" t="s">
        <v>119</v>
      </c>
      <c r="G55" s="6" t="s">
        <v>120</v>
      </c>
      <c r="H55" s="9">
        <v>0.5520833333333334</v>
      </c>
      <c r="I55" s="6"/>
      <c r="J55" s="6"/>
      <c r="K55" s="6"/>
      <c r="L55" s="7">
        <v>7.49</v>
      </c>
      <c r="M55" s="7">
        <v>88.7</v>
      </c>
      <c r="N55" s="7"/>
      <c r="O55" s="7"/>
      <c r="P55" s="7"/>
      <c r="Q55" s="7">
        <v>89</v>
      </c>
      <c r="R55" s="20">
        <f t="shared" si="1"/>
        <v>173.15175097276264</v>
      </c>
    </row>
    <row r="56" spans="1:18" ht="15" customHeight="1">
      <c r="A56" s="7">
        <v>27</v>
      </c>
      <c r="B56" s="6">
        <v>109</v>
      </c>
      <c r="C56" s="6" t="s">
        <v>116</v>
      </c>
      <c r="D56" s="6" t="s">
        <v>57</v>
      </c>
      <c r="E56" s="6" t="s">
        <v>66</v>
      </c>
      <c r="F56" s="6" t="s">
        <v>84</v>
      </c>
      <c r="G56" s="6" t="s">
        <v>117</v>
      </c>
      <c r="H56" s="9">
        <v>0.5520833333333334</v>
      </c>
      <c r="I56" s="6"/>
      <c r="J56" s="6"/>
      <c r="K56" s="6"/>
      <c r="L56" s="7">
        <v>7.32</v>
      </c>
      <c r="M56" s="7">
        <v>86.7</v>
      </c>
      <c r="N56" s="7"/>
      <c r="O56" s="7"/>
      <c r="P56" s="7"/>
      <c r="Q56" s="7">
        <v>87</v>
      </c>
      <c r="R56" s="20">
        <f t="shared" si="1"/>
        <v>169.26070038910507</v>
      </c>
    </row>
    <row r="57" spans="1:18" ht="15" customHeight="1">
      <c r="A57" s="7">
        <v>28</v>
      </c>
      <c r="B57" s="6">
        <v>2929</v>
      </c>
      <c r="C57" s="6" t="s">
        <v>236</v>
      </c>
      <c r="D57" s="6" t="s">
        <v>57</v>
      </c>
      <c r="E57" s="6" t="s">
        <v>66</v>
      </c>
      <c r="F57" s="6" t="s">
        <v>237</v>
      </c>
      <c r="G57" s="6" t="s">
        <v>238</v>
      </c>
      <c r="H57" s="9">
        <v>0.5520833333333334</v>
      </c>
      <c r="I57" s="6"/>
      <c r="J57" s="6"/>
      <c r="K57" s="6"/>
      <c r="L57" s="7">
        <v>7</v>
      </c>
      <c r="M57" s="7">
        <v>81.8</v>
      </c>
      <c r="N57" s="7"/>
      <c r="O57" s="7"/>
      <c r="P57" s="7"/>
      <c r="Q57" s="7">
        <v>82</v>
      </c>
      <c r="R57" s="20">
        <f t="shared" si="1"/>
        <v>159.5330739299611</v>
      </c>
    </row>
  </sheetData>
  <sheetProtection/>
  <mergeCells count="20">
    <mergeCell ref="A13:A14"/>
    <mergeCell ref="B13:B14"/>
    <mergeCell ref="C13:C14"/>
    <mergeCell ref="E13:E14"/>
    <mergeCell ref="F13:F14"/>
    <mergeCell ref="G13:G14"/>
    <mergeCell ref="A27:A29"/>
    <mergeCell ref="B27:B29"/>
    <mergeCell ref="C27:C29"/>
    <mergeCell ref="D27:D29"/>
    <mergeCell ref="E27:E29"/>
    <mergeCell ref="F27:F29"/>
    <mergeCell ref="Q27:Q29"/>
    <mergeCell ref="R27:R29"/>
    <mergeCell ref="G27:G29"/>
    <mergeCell ref="H27:H29"/>
    <mergeCell ref="I27:I29"/>
    <mergeCell ref="J27:J29"/>
    <mergeCell ref="K27:K29"/>
    <mergeCell ref="L27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7">
      <selection activeCell="M13" sqref="M13"/>
    </sheetView>
  </sheetViews>
  <sheetFormatPr defaultColWidth="9.140625" defaultRowHeight="15"/>
  <cols>
    <col min="3" max="3" width="19.28125" style="0" customWidth="1"/>
    <col min="5" max="6" width="27.8515625" style="0" customWidth="1"/>
    <col min="9" max="9" width="15.28125" style="0" customWidth="1"/>
  </cols>
  <sheetData>
    <row r="1" ht="15">
      <c r="A1" s="18" t="s">
        <v>241</v>
      </c>
    </row>
    <row r="3" ht="23.25">
      <c r="A3" s="1" t="s">
        <v>242</v>
      </c>
    </row>
    <row r="5" ht="15">
      <c r="A5" s="2" t="s">
        <v>243</v>
      </c>
    </row>
    <row r="7" ht="23.25">
      <c r="A7" s="1" t="s">
        <v>244</v>
      </c>
    </row>
    <row r="9" ht="18">
      <c r="A9" s="3" t="s">
        <v>245</v>
      </c>
    </row>
    <row r="11" ht="15.75">
      <c r="A11" s="4" t="s">
        <v>246</v>
      </c>
    </row>
    <row r="12" spans="10:13" ht="15">
      <c r="J12">
        <v>1</v>
      </c>
      <c r="K12">
        <v>2</v>
      </c>
      <c r="L12">
        <v>3</v>
      </c>
      <c r="M12" t="s">
        <v>691</v>
      </c>
    </row>
    <row r="13" spans="1:13" ht="15">
      <c r="A13" t="s">
        <v>4</v>
      </c>
      <c r="I13" t="s">
        <v>685</v>
      </c>
      <c r="J13">
        <v>371</v>
      </c>
      <c r="K13">
        <v>241</v>
      </c>
      <c r="L13">
        <v>212</v>
      </c>
      <c r="M13">
        <f>SUM(J13:L13)</f>
        <v>824</v>
      </c>
    </row>
    <row r="14" spans="9:13" ht="15">
      <c r="I14" t="s">
        <v>686</v>
      </c>
      <c r="J14">
        <v>419</v>
      </c>
      <c r="K14">
        <v>322</v>
      </c>
      <c r="L14">
        <v>225</v>
      </c>
      <c r="M14">
        <f aca="true" t="shared" si="0" ref="M14:M22">SUM(J14:L14)</f>
        <v>966</v>
      </c>
    </row>
    <row r="15" spans="1:13" ht="15" customHeight="1">
      <c r="A15" s="70" t="s">
        <v>5</v>
      </c>
      <c r="B15" s="70" t="s">
        <v>6</v>
      </c>
      <c r="C15" s="70" t="s">
        <v>7</v>
      </c>
      <c r="D15" s="25" t="s">
        <v>8</v>
      </c>
      <c r="E15" s="70" t="s">
        <v>11</v>
      </c>
      <c r="F15" s="70" t="s">
        <v>12</v>
      </c>
      <c r="I15" t="s">
        <v>687</v>
      </c>
      <c r="J15">
        <v>167</v>
      </c>
      <c r="K15">
        <v>167</v>
      </c>
      <c r="L15">
        <v>167</v>
      </c>
      <c r="M15">
        <f t="shared" si="0"/>
        <v>501</v>
      </c>
    </row>
    <row r="16" spans="1:13" ht="15">
      <c r="A16" s="70"/>
      <c r="B16" s="70"/>
      <c r="C16" s="70"/>
      <c r="D16" s="25" t="s">
        <v>9</v>
      </c>
      <c r="E16" s="70"/>
      <c r="F16" s="70"/>
      <c r="I16" t="s">
        <v>688</v>
      </c>
      <c r="J16">
        <v>500</v>
      </c>
      <c r="K16">
        <v>171</v>
      </c>
      <c r="L16">
        <v>167</v>
      </c>
      <c r="M16">
        <f t="shared" si="0"/>
        <v>838</v>
      </c>
    </row>
    <row r="17" spans="1:13" ht="14.25" customHeight="1">
      <c r="A17" s="6">
        <v>1</v>
      </c>
      <c r="B17" s="7" t="s">
        <v>13</v>
      </c>
      <c r="C17" s="6" t="s">
        <v>247</v>
      </c>
      <c r="D17" s="6">
        <v>400</v>
      </c>
      <c r="E17" s="6" t="s">
        <v>248</v>
      </c>
      <c r="F17" s="6" t="s">
        <v>249</v>
      </c>
      <c r="I17" t="s">
        <v>689</v>
      </c>
      <c r="J17">
        <v>255</v>
      </c>
      <c r="K17">
        <v>167</v>
      </c>
      <c r="L17">
        <v>167</v>
      </c>
      <c r="M17">
        <f t="shared" si="0"/>
        <v>589</v>
      </c>
    </row>
    <row r="18" spans="1:13" ht="14.25" customHeight="1">
      <c r="A18" s="6" t="s">
        <v>18</v>
      </c>
      <c r="B18" s="7" t="s">
        <v>250</v>
      </c>
      <c r="C18" s="6" t="s">
        <v>251</v>
      </c>
      <c r="D18" s="6">
        <v>400</v>
      </c>
      <c r="E18" s="6" t="s">
        <v>248</v>
      </c>
      <c r="F18" s="6" t="s">
        <v>249</v>
      </c>
      <c r="I18" t="s">
        <v>96</v>
      </c>
      <c r="J18">
        <v>167</v>
      </c>
      <c r="M18">
        <f t="shared" si="0"/>
        <v>167</v>
      </c>
    </row>
    <row r="19" spans="1:13" ht="14.25" customHeight="1">
      <c r="A19" s="6">
        <v>3</v>
      </c>
      <c r="B19" s="7" t="s">
        <v>252</v>
      </c>
      <c r="C19" s="6" t="s">
        <v>253</v>
      </c>
      <c r="D19" s="6">
        <v>1000</v>
      </c>
      <c r="E19" s="6" t="s">
        <v>248</v>
      </c>
      <c r="F19" s="6" t="s">
        <v>249</v>
      </c>
      <c r="I19" t="s">
        <v>690</v>
      </c>
      <c r="J19">
        <v>167</v>
      </c>
      <c r="M19">
        <f t="shared" si="0"/>
        <v>167</v>
      </c>
    </row>
    <row r="20" spans="1:13" ht="14.25" customHeight="1">
      <c r="A20" s="6">
        <v>4</v>
      </c>
      <c r="B20" s="7" t="s">
        <v>254</v>
      </c>
      <c r="C20" s="6" t="s">
        <v>255</v>
      </c>
      <c r="D20" s="6">
        <v>400</v>
      </c>
      <c r="E20" s="6" t="s">
        <v>248</v>
      </c>
      <c r="F20" s="6" t="s">
        <v>249</v>
      </c>
      <c r="I20" t="s">
        <v>278</v>
      </c>
      <c r="J20">
        <v>414</v>
      </c>
      <c r="K20">
        <v>372</v>
      </c>
      <c r="L20">
        <v>236</v>
      </c>
      <c r="M20">
        <f t="shared" si="0"/>
        <v>1022</v>
      </c>
    </row>
    <row r="21" spans="1:13" ht="14.25" customHeight="1">
      <c r="A21" s="6">
        <v>5</v>
      </c>
      <c r="B21" s="7" t="s">
        <v>256</v>
      </c>
      <c r="C21" s="6" t="s">
        <v>257</v>
      </c>
      <c r="D21" s="6">
        <v>400</v>
      </c>
      <c r="E21" s="6" t="s">
        <v>248</v>
      </c>
      <c r="F21" s="6" t="s">
        <v>249</v>
      </c>
      <c r="I21" t="s">
        <v>692</v>
      </c>
      <c r="J21">
        <v>371</v>
      </c>
      <c r="K21">
        <v>167</v>
      </c>
      <c r="L21">
        <v>167</v>
      </c>
      <c r="M21">
        <f t="shared" si="0"/>
        <v>705</v>
      </c>
    </row>
    <row r="22" spans="1:13" ht="14.25" customHeight="1">
      <c r="A22" s="6">
        <v>6</v>
      </c>
      <c r="B22" s="7" t="s">
        <v>258</v>
      </c>
      <c r="C22" s="6" t="s">
        <v>259</v>
      </c>
      <c r="D22" s="6">
        <v>400</v>
      </c>
      <c r="E22" s="6" t="s">
        <v>248</v>
      </c>
      <c r="F22" s="6" t="s">
        <v>249</v>
      </c>
      <c r="I22" s="68" t="s">
        <v>693</v>
      </c>
      <c r="M22">
        <f t="shared" si="0"/>
        <v>0</v>
      </c>
    </row>
    <row r="23" spans="1:6" ht="14.25" customHeight="1">
      <c r="A23" s="6">
        <v>7</v>
      </c>
      <c r="B23" s="7" t="s">
        <v>260</v>
      </c>
      <c r="C23" s="6" t="s">
        <v>261</v>
      </c>
      <c r="D23" s="6">
        <v>400</v>
      </c>
      <c r="E23" s="6" t="s">
        <v>248</v>
      </c>
      <c r="F23" s="6" t="s">
        <v>249</v>
      </c>
    </row>
    <row r="24" spans="1:6" ht="14.25" customHeight="1">
      <c r="A24" s="6" t="s">
        <v>34</v>
      </c>
      <c r="B24" s="7" t="s">
        <v>262</v>
      </c>
      <c r="C24" s="6" t="s">
        <v>263</v>
      </c>
      <c r="D24" s="6">
        <v>1000</v>
      </c>
      <c r="E24" s="6" t="s">
        <v>248</v>
      </c>
      <c r="F24" s="6" t="s">
        <v>249</v>
      </c>
    </row>
    <row r="25" spans="1:6" ht="14.25" customHeight="1">
      <c r="A25" s="6">
        <v>9</v>
      </c>
      <c r="B25" s="7" t="s">
        <v>264</v>
      </c>
      <c r="C25" s="6" t="s">
        <v>263</v>
      </c>
      <c r="D25" s="6">
        <v>400</v>
      </c>
      <c r="E25" s="6" t="s">
        <v>248</v>
      </c>
      <c r="F25" s="6" t="s">
        <v>249</v>
      </c>
    </row>
    <row r="26" ht="14.25" customHeight="1">
      <c r="A26" t="s">
        <v>265</v>
      </c>
    </row>
    <row r="27" ht="14.25" customHeight="1"/>
    <row r="28" spans="1:17" ht="14.25" customHeight="1">
      <c r="A28" s="70" t="s">
        <v>42</v>
      </c>
      <c r="B28" s="70" t="s">
        <v>7</v>
      </c>
      <c r="C28" s="70" t="s">
        <v>43</v>
      </c>
      <c r="D28" s="70"/>
      <c r="E28" s="70" t="s">
        <v>45</v>
      </c>
      <c r="F28" s="70" t="s">
        <v>46</v>
      </c>
      <c r="G28" s="70" t="s">
        <v>47</v>
      </c>
      <c r="H28" s="70" t="s">
        <v>48</v>
      </c>
      <c r="I28" s="70" t="s">
        <v>49</v>
      </c>
      <c r="J28" s="70" t="s">
        <v>50</v>
      </c>
      <c r="K28" s="70" t="s">
        <v>6</v>
      </c>
      <c r="L28" s="25" t="s">
        <v>6</v>
      </c>
      <c r="M28" s="25" t="s">
        <v>52</v>
      </c>
      <c r="N28" s="25" t="s">
        <v>49</v>
      </c>
      <c r="O28" s="25" t="s">
        <v>53</v>
      </c>
      <c r="P28" s="70" t="s">
        <v>55</v>
      </c>
      <c r="Q28" s="70" t="s">
        <v>175</v>
      </c>
    </row>
    <row r="29" spans="1:17" ht="14.2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25" t="s">
        <v>51</v>
      </c>
      <c r="M29" s="25" t="s">
        <v>51</v>
      </c>
      <c r="N29" s="25" t="s">
        <v>51</v>
      </c>
      <c r="O29" s="25" t="s">
        <v>54</v>
      </c>
      <c r="P29" s="70"/>
      <c r="Q29" s="70"/>
    </row>
    <row r="30" spans="1:17" ht="14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25"/>
      <c r="M30" s="25"/>
      <c r="N30" s="25"/>
      <c r="O30" s="25" t="s">
        <v>51</v>
      </c>
      <c r="P30" s="70"/>
      <c r="Q30" s="70"/>
    </row>
    <row r="31" spans="1:17" ht="14.25" customHeight="1">
      <c r="A31" s="7">
        <v>1</v>
      </c>
      <c r="B31" s="6">
        <v>414</v>
      </c>
      <c r="C31" s="6" t="s">
        <v>61</v>
      </c>
      <c r="D31" s="6" t="s">
        <v>57</v>
      </c>
      <c r="E31" s="6" t="s">
        <v>266</v>
      </c>
      <c r="F31" s="6" t="s">
        <v>267</v>
      </c>
      <c r="G31" s="9">
        <v>0.6527777777777778</v>
      </c>
      <c r="H31" s="9">
        <v>0.7260069444444445</v>
      </c>
      <c r="I31" s="9">
        <v>0.07322916666666666</v>
      </c>
      <c r="J31" s="6">
        <v>25</v>
      </c>
      <c r="K31" s="7">
        <v>46.65</v>
      </c>
      <c r="L31" s="7">
        <v>295.2</v>
      </c>
      <c r="M31" s="7">
        <v>15.5</v>
      </c>
      <c r="N31" s="7">
        <v>61.9</v>
      </c>
      <c r="O31" s="7">
        <v>11.1</v>
      </c>
      <c r="P31" s="7">
        <v>384</v>
      </c>
      <c r="Q31" s="15">
        <v>500</v>
      </c>
    </row>
    <row r="32" spans="1:17" ht="14.25" customHeight="1">
      <c r="A32" s="7">
        <v>2</v>
      </c>
      <c r="B32" s="6">
        <v>5</v>
      </c>
      <c r="C32" s="6" t="s">
        <v>268</v>
      </c>
      <c r="D32" s="6" t="s">
        <v>57</v>
      </c>
      <c r="E32" s="6" t="s">
        <v>59</v>
      </c>
      <c r="F32" s="6" t="s">
        <v>269</v>
      </c>
      <c r="G32" s="9">
        <v>0.6527777777777778</v>
      </c>
      <c r="H32" s="9">
        <v>0.7600578703703703</v>
      </c>
      <c r="I32" s="9">
        <v>0.1072800925925926</v>
      </c>
      <c r="J32" s="6">
        <v>17</v>
      </c>
      <c r="K32" s="7">
        <v>46.65</v>
      </c>
      <c r="L32" s="7">
        <v>295.2</v>
      </c>
      <c r="M32" s="7">
        <v>4.3</v>
      </c>
      <c r="N32" s="7">
        <v>17.1</v>
      </c>
      <c r="O32" s="7">
        <v>5.2</v>
      </c>
      <c r="P32" s="7">
        <v>322</v>
      </c>
      <c r="Q32" s="20">
        <f>(P32*500)/384</f>
        <v>419.2708333333333</v>
      </c>
    </row>
    <row r="33" spans="1:17" ht="14.25" customHeight="1">
      <c r="A33" s="7">
        <v>3</v>
      </c>
      <c r="B33" s="6">
        <v>148</v>
      </c>
      <c r="C33" s="6" t="s">
        <v>270</v>
      </c>
      <c r="D33" s="6" t="s">
        <v>57</v>
      </c>
      <c r="E33" s="6" t="s">
        <v>230</v>
      </c>
      <c r="F33" s="6"/>
      <c r="G33" s="9">
        <v>0.6527777777777778</v>
      </c>
      <c r="H33" s="9">
        <v>0.7614930555555556</v>
      </c>
      <c r="I33" s="9">
        <v>0.10871527777777779</v>
      </c>
      <c r="J33" s="6">
        <v>16.8</v>
      </c>
      <c r="K33" s="7">
        <v>46.65</v>
      </c>
      <c r="L33" s="7">
        <v>295.2</v>
      </c>
      <c r="M33" s="7">
        <v>4.5</v>
      </c>
      <c r="N33" s="7">
        <v>15.8</v>
      </c>
      <c r="O33" s="7">
        <v>2.8</v>
      </c>
      <c r="P33" s="7">
        <v>318</v>
      </c>
      <c r="Q33" s="20">
        <f aca="true" t="shared" si="1" ref="Q33:Q65">(P33*500)/384</f>
        <v>414.0625</v>
      </c>
    </row>
    <row r="34" spans="1:17" ht="14.25" customHeight="1">
      <c r="A34" s="7">
        <v>4</v>
      </c>
      <c r="B34" s="6">
        <v>4</v>
      </c>
      <c r="C34" s="6" t="s">
        <v>271</v>
      </c>
      <c r="D34" s="6" t="s">
        <v>57</v>
      </c>
      <c r="E34" s="6" t="s">
        <v>59</v>
      </c>
      <c r="F34" s="6" t="s">
        <v>64</v>
      </c>
      <c r="G34" s="9">
        <v>0.6527777777777778</v>
      </c>
      <c r="H34" s="6"/>
      <c r="I34" s="6"/>
      <c r="J34" s="6"/>
      <c r="K34" s="7">
        <v>40.38</v>
      </c>
      <c r="L34" s="7">
        <v>275.4</v>
      </c>
      <c r="M34" s="7">
        <v>10.4</v>
      </c>
      <c r="N34" s="7"/>
      <c r="O34" s="7"/>
      <c r="P34" s="7">
        <v>286</v>
      </c>
      <c r="Q34" s="20">
        <f t="shared" si="1"/>
        <v>372.3958333333333</v>
      </c>
    </row>
    <row r="35" spans="1:17" ht="14.25" customHeight="1">
      <c r="A35" s="7">
        <v>5</v>
      </c>
      <c r="B35" s="6">
        <v>6</v>
      </c>
      <c r="C35" s="6" t="s">
        <v>272</v>
      </c>
      <c r="D35" s="6" t="s">
        <v>57</v>
      </c>
      <c r="E35" s="6" t="s">
        <v>266</v>
      </c>
      <c r="F35" s="6" t="s">
        <v>273</v>
      </c>
      <c r="G35" s="9">
        <v>0.6527777777777778</v>
      </c>
      <c r="H35" s="6"/>
      <c r="I35" s="6"/>
      <c r="J35" s="6"/>
      <c r="K35" s="7">
        <v>40.2</v>
      </c>
      <c r="L35" s="7">
        <v>274.7</v>
      </c>
      <c r="M35" s="7">
        <v>10.2</v>
      </c>
      <c r="N35" s="7"/>
      <c r="O35" s="7"/>
      <c r="P35" s="7">
        <v>285</v>
      </c>
      <c r="Q35" s="20">
        <f t="shared" si="1"/>
        <v>371.09375</v>
      </c>
    </row>
    <row r="36" spans="1:17" ht="14.25" customHeight="1">
      <c r="A36" s="7">
        <v>5</v>
      </c>
      <c r="B36" s="6">
        <v>7126</v>
      </c>
      <c r="C36" s="6" t="s">
        <v>274</v>
      </c>
      <c r="D36" s="6" t="s">
        <v>57</v>
      </c>
      <c r="E36" s="6"/>
      <c r="F36" s="6"/>
      <c r="G36" s="9">
        <v>0.6527777777777778</v>
      </c>
      <c r="H36" s="6"/>
      <c r="I36" s="6"/>
      <c r="J36" s="6"/>
      <c r="K36" s="7">
        <v>40.28</v>
      </c>
      <c r="L36" s="7">
        <v>275.1</v>
      </c>
      <c r="M36" s="7">
        <v>10.3</v>
      </c>
      <c r="N36" s="7"/>
      <c r="O36" s="7"/>
      <c r="P36" s="7">
        <v>285</v>
      </c>
      <c r="Q36" s="20">
        <f t="shared" si="1"/>
        <v>371.09375</v>
      </c>
    </row>
    <row r="37" spans="1:17" ht="14.25" customHeight="1">
      <c r="A37" s="7">
        <v>7</v>
      </c>
      <c r="B37" s="6">
        <v>24</v>
      </c>
      <c r="C37" s="6" t="s">
        <v>275</v>
      </c>
      <c r="D37" s="6" t="s">
        <v>57</v>
      </c>
      <c r="E37" s="6" t="s">
        <v>74</v>
      </c>
      <c r="F37" s="6" t="s">
        <v>77</v>
      </c>
      <c r="G37" s="9">
        <v>0.6527777777777778</v>
      </c>
      <c r="H37" s="6"/>
      <c r="I37" s="6"/>
      <c r="J37" s="6"/>
      <c r="K37" s="7">
        <v>35.07</v>
      </c>
      <c r="L37" s="7">
        <v>244.8</v>
      </c>
      <c r="M37" s="7">
        <v>1.9</v>
      </c>
      <c r="N37" s="7"/>
      <c r="O37" s="7"/>
      <c r="P37" s="7">
        <v>247</v>
      </c>
      <c r="Q37" s="20">
        <f t="shared" si="1"/>
        <v>321.6145833333333</v>
      </c>
    </row>
    <row r="38" spans="1:17" ht="14.25" customHeight="1">
      <c r="A38" s="7">
        <v>8</v>
      </c>
      <c r="B38" s="6">
        <v>58</v>
      </c>
      <c r="C38" s="6" t="s">
        <v>276</v>
      </c>
      <c r="D38" s="6" t="s">
        <v>57</v>
      </c>
      <c r="E38" s="6" t="s">
        <v>91</v>
      </c>
      <c r="F38" s="6" t="s">
        <v>88</v>
      </c>
      <c r="G38" s="9">
        <v>0.6527777777777778</v>
      </c>
      <c r="H38" s="6"/>
      <c r="I38" s="6"/>
      <c r="J38" s="6"/>
      <c r="K38" s="7">
        <v>21.18</v>
      </c>
      <c r="L38" s="7">
        <v>196.2</v>
      </c>
      <c r="M38" s="7"/>
      <c r="N38" s="7"/>
      <c r="O38" s="7"/>
      <c r="P38" s="7">
        <v>196</v>
      </c>
      <c r="Q38" s="20">
        <f t="shared" si="1"/>
        <v>255.20833333333334</v>
      </c>
    </row>
    <row r="39" spans="1:17" ht="14.25" customHeight="1">
      <c r="A39" s="7">
        <v>9</v>
      </c>
      <c r="B39" s="6">
        <v>217</v>
      </c>
      <c r="C39" s="6" t="s">
        <v>112</v>
      </c>
      <c r="D39" s="6" t="s">
        <v>57</v>
      </c>
      <c r="E39" s="6" t="s">
        <v>277</v>
      </c>
      <c r="F39" s="6"/>
      <c r="G39" s="9">
        <v>0.6527777777777778</v>
      </c>
      <c r="H39" s="6"/>
      <c r="I39" s="6"/>
      <c r="J39" s="6"/>
      <c r="K39" s="7">
        <v>18.54</v>
      </c>
      <c r="L39" s="7">
        <v>185.1</v>
      </c>
      <c r="M39" s="7"/>
      <c r="N39" s="7"/>
      <c r="O39" s="7"/>
      <c r="P39" s="7">
        <v>185</v>
      </c>
      <c r="Q39" s="20">
        <f t="shared" si="1"/>
        <v>240.88541666666666</v>
      </c>
    </row>
    <row r="40" spans="1:17" ht="14.25" customHeight="1">
      <c r="A40" s="7">
        <v>10</v>
      </c>
      <c r="B40" s="6">
        <v>545</v>
      </c>
      <c r="C40" s="6" t="s">
        <v>97</v>
      </c>
      <c r="D40" s="6" t="s">
        <v>57</v>
      </c>
      <c r="E40" s="6" t="s">
        <v>98</v>
      </c>
      <c r="F40" s="6" t="s">
        <v>278</v>
      </c>
      <c r="G40" s="9">
        <v>0.6527777777777778</v>
      </c>
      <c r="H40" s="6"/>
      <c r="I40" s="6"/>
      <c r="J40" s="6"/>
      <c r="K40" s="7">
        <v>17.82</v>
      </c>
      <c r="L40" s="7">
        <v>181.4</v>
      </c>
      <c r="M40" s="7"/>
      <c r="N40" s="7"/>
      <c r="O40" s="7"/>
      <c r="P40" s="7">
        <v>181</v>
      </c>
      <c r="Q40" s="20">
        <f t="shared" si="1"/>
        <v>235.67708333333334</v>
      </c>
    </row>
    <row r="41" spans="1:17" ht="14.25" customHeight="1">
      <c r="A41" s="7">
        <v>11</v>
      </c>
      <c r="B41" s="6">
        <v>171</v>
      </c>
      <c r="C41" s="6" t="s">
        <v>279</v>
      </c>
      <c r="D41" s="6" t="s">
        <v>57</v>
      </c>
      <c r="E41" s="6" t="s">
        <v>280</v>
      </c>
      <c r="F41" s="6"/>
      <c r="G41" s="9">
        <v>0.6527777777777778</v>
      </c>
      <c r="H41" s="6"/>
      <c r="I41" s="6"/>
      <c r="J41" s="6"/>
      <c r="K41" s="7">
        <v>16.36</v>
      </c>
      <c r="L41" s="7">
        <v>172.6</v>
      </c>
      <c r="M41" s="7"/>
      <c r="N41" s="7"/>
      <c r="O41" s="7"/>
      <c r="P41" s="7">
        <v>173</v>
      </c>
      <c r="Q41" s="20">
        <f t="shared" si="1"/>
        <v>225.26041666666666</v>
      </c>
    </row>
    <row r="42" spans="1:17" ht="14.25" customHeight="1">
      <c r="A42" s="7">
        <v>12</v>
      </c>
      <c r="B42" s="6">
        <v>331</v>
      </c>
      <c r="C42" s="6" t="s">
        <v>281</v>
      </c>
      <c r="D42" s="6" t="s">
        <v>57</v>
      </c>
      <c r="E42" s="6" t="s">
        <v>266</v>
      </c>
      <c r="F42" s="6" t="s">
        <v>282</v>
      </c>
      <c r="G42" s="9">
        <v>0.6527777777777778</v>
      </c>
      <c r="H42" s="6"/>
      <c r="I42" s="6"/>
      <c r="J42" s="6"/>
      <c r="K42" s="7">
        <v>14.86</v>
      </c>
      <c r="L42" s="7">
        <v>163.2</v>
      </c>
      <c r="M42" s="7"/>
      <c r="N42" s="7"/>
      <c r="O42" s="7"/>
      <c r="P42" s="7">
        <v>163</v>
      </c>
      <c r="Q42" s="20">
        <f t="shared" si="1"/>
        <v>212.23958333333334</v>
      </c>
    </row>
    <row r="43" spans="1:17" ht="14.25" customHeight="1">
      <c r="A43" s="7">
        <v>13</v>
      </c>
      <c r="B43" s="6">
        <v>2929</v>
      </c>
      <c r="C43" s="6" t="s">
        <v>236</v>
      </c>
      <c r="D43" s="6" t="s">
        <v>57</v>
      </c>
      <c r="E43" s="6" t="s">
        <v>283</v>
      </c>
      <c r="F43" s="6" t="s">
        <v>238</v>
      </c>
      <c r="G43" s="9">
        <v>0.6527777777777778</v>
      </c>
      <c r="H43" s="6"/>
      <c r="I43" s="6"/>
      <c r="J43" s="6"/>
      <c r="K43" s="7">
        <v>7.78</v>
      </c>
      <c r="L43" s="7">
        <v>130.7</v>
      </c>
      <c r="M43" s="7"/>
      <c r="N43" s="7"/>
      <c r="O43" s="7"/>
      <c r="P43" s="7">
        <v>131</v>
      </c>
      <c r="Q43" s="20">
        <f t="shared" si="1"/>
        <v>170.57291666666666</v>
      </c>
    </row>
    <row r="44" spans="1:17" ht="14.25" customHeight="1">
      <c r="A44" s="7">
        <v>14</v>
      </c>
      <c r="B44" s="6">
        <v>7123</v>
      </c>
      <c r="C44" s="6" t="s">
        <v>284</v>
      </c>
      <c r="D44" s="6" t="s">
        <v>57</v>
      </c>
      <c r="E44" s="6" t="s">
        <v>285</v>
      </c>
      <c r="F44" s="6"/>
      <c r="G44" s="6"/>
      <c r="H44" s="6"/>
      <c r="I44" s="6"/>
      <c r="J44" s="6"/>
      <c r="K44" s="7">
        <v>7</v>
      </c>
      <c r="L44" s="7">
        <v>127.5</v>
      </c>
      <c r="M44" s="7"/>
      <c r="N44" s="7"/>
      <c r="O44" s="7"/>
      <c r="P44" s="7">
        <v>128</v>
      </c>
      <c r="Q44" s="20">
        <f t="shared" si="1"/>
        <v>166.66666666666666</v>
      </c>
    </row>
    <row r="45" spans="1:17" ht="14.25" customHeight="1">
      <c r="A45" s="7">
        <v>14</v>
      </c>
      <c r="B45" s="6">
        <v>311</v>
      </c>
      <c r="C45" s="6" t="s">
        <v>85</v>
      </c>
      <c r="D45" s="6" t="s">
        <v>57</v>
      </c>
      <c r="E45" s="6" t="s">
        <v>74</v>
      </c>
      <c r="F45" s="6"/>
      <c r="G45" s="6"/>
      <c r="H45" s="6"/>
      <c r="I45" s="6"/>
      <c r="J45" s="6"/>
      <c r="K45" s="7">
        <v>7</v>
      </c>
      <c r="L45" s="7">
        <v>127.5</v>
      </c>
      <c r="M45" s="7"/>
      <c r="N45" s="7"/>
      <c r="O45" s="7"/>
      <c r="P45" s="7">
        <v>128</v>
      </c>
      <c r="Q45" s="20">
        <f t="shared" si="1"/>
        <v>166.66666666666666</v>
      </c>
    </row>
    <row r="46" spans="1:17" ht="14.25" customHeight="1">
      <c r="A46" s="7">
        <v>14</v>
      </c>
      <c r="B46" s="6">
        <v>2500</v>
      </c>
      <c r="C46" s="6" t="s">
        <v>156</v>
      </c>
      <c r="D46" s="6" t="s">
        <v>57</v>
      </c>
      <c r="E46" s="6" t="s">
        <v>84</v>
      </c>
      <c r="F46" s="6"/>
      <c r="G46" s="6"/>
      <c r="H46" s="6"/>
      <c r="I46" s="6"/>
      <c r="J46" s="6"/>
      <c r="K46" s="7">
        <v>7</v>
      </c>
      <c r="L46" s="7">
        <v>127.5</v>
      </c>
      <c r="M46" s="7"/>
      <c r="N46" s="7"/>
      <c r="O46" s="7"/>
      <c r="P46" s="7">
        <v>128</v>
      </c>
      <c r="Q46" s="20">
        <f t="shared" si="1"/>
        <v>166.66666666666666</v>
      </c>
    </row>
    <row r="47" spans="1:17" ht="14.25" customHeight="1">
      <c r="A47" s="7">
        <v>14</v>
      </c>
      <c r="B47" s="6">
        <v>84</v>
      </c>
      <c r="C47" s="6" t="s">
        <v>286</v>
      </c>
      <c r="D47" s="6" t="s">
        <v>57</v>
      </c>
      <c r="E47" s="6" t="s">
        <v>109</v>
      </c>
      <c r="F47" s="6" t="s">
        <v>287</v>
      </c>
      <c r="G47" s="6"/>
      <c r="H47" s="6"/>
      <c r="I47" s="6"/>
      <c r="J47" s="6"/>
      <c r="K47" s="7">
        <v>7</v>
      </c>
      <c r="L47" s="7">
        <v>127.5</v>
      </c>
      <c r="M47" s="7"/>
      <c r="N47" s="7"/>
      <c r="O47" s="7"/>
      <c r="P47" s="7">
        <v>128</v>
      </c>
      <c r="Q47" s="20">
        <f t="shared" si="1"/>
        <v>166.66666666666666</v>
      </c>
    </row>
    <row r="48" spans="1:17" ht="14.25" customHeight="1">
      <c r="A48" s="7">
        <v>14</v>
      </c>
      <c r="B48" s="6">
        <v>2188</v>
      </c>
      <c r="C48" s="6" t="s">
        <v>288</v>
      </c>
      <c r="D48" s="6" t="s">
        <v>57</v>
      </c>
      <c r="E48" s="6" t="s">
        <v>280</v>
      </c>
      <c r="F48" s="6"/>
      <c r="G48" s="6"/>
      <c r="H48" s="6"/>
      <c r="I48" s="6"/>
      <c r="J48" s="6"/>
      <c r="K48" s="7">
        <v>7</v>
      </c>
      <c r="L48" s="7">
        <v>127.5</v>
      </c>
      <c r="M48" s="7"/>
      <c r="N48" s="7"/>
      <c r="O48" s="7"/>
      <c r="P48" s="7">
        <v>128</v>
      </c>
      <c r="Q48" s="20">
        <f t="shared" si="1"/>
        <v>166.66666666666666</v>
      </c>
    </row>
    <row r="49" spans="1:17" ht="14.25" customHeight="1">
      <c r="A49" s="7">
        <v>14</v>
      </c>
      <c r="B49" s="6">
        <v>140</v>
      </c>
      <c r="C49" s="6" t="s">
        <v>289</v>
      </c>
      <c r="D49" s="6" t="s">
        <v>57</v>
      </c>
      <c r="E49" s="6" t="s">
        <v>290</v>
      </c>
      <c r="F49" s="6"/>
      <c r="G49" s="6"/>
      <c r="H49" s="6"/>
      <c r="I49" s="6"/>
      <c r="J49" s="6"/>
      <c r="K49" s="7">
        <v>7</v>
      </c>
      <c r="L49" s="7">
        <v>127.5</v>
      </c>
      <c r="M49" s="7"/>
      <c r="N49" s="7"/>
      <c r="O49" s="7"/>
      <c r="P49" s="7">
        <v>128</v>
      </c>
      <c r="Q49" s="20">
        <f t="shared" si="1"/>
        <v>166.66666666666666</v>
      </c>
    </row>
    <row r="50" spans="1:17" ht="14.25" customHeight="1">
      <c r="A50" s="7">
        <v>14</v>
      </c>
      <c r="B50" s="6">
        <v>7124</v>
      </c>
      <c r="C50" s="6" t="s">
        <v>291</v>
      </c>
      <c r="D50" s="6" t="s">
        <v>57</v>
      </c>
      <c r="E50" s="6"/>
      <c r="F50" s="6"/>
      <c r="G50" s="6"/>
      <c r="H50" s="6"/>
      <c r="I50" s="6"/>
      <c r="J50" s="6"/>
      <c r="K50" s="7">
        <v>7</v>
      </c>
      <c r="L50" s="7">
        <v>127.5</v>
      </c>
      <c r="M50" s="7"/>
      <c r="N50" s="7"/>
      <c r="O50" s="7"/>
      <c r="P50" s="7">
        <v>128</v>
      </c>
      <c r="Q50" s="20">
        <f t="shared" si="1"/>
        <v>166.66666666666666</v>
      </c>
    </row>
    <row r="51" spans="1:17" ht="14.25" customHeight="1">
      <c r="A51" s="7">
        <v>14</v>
      </c>
      <c r="B51" s="6">
        <v>7127</v>
      </c>
      <c r="C51" s="6" t="s">
        <v>292</v>
      </c>
      <c r="D51" s="6" t="s">
        <v>57</v>
      </c>
      <c r="E51" s="6"/>
      <c r="F51" s="6"/>
      <c r="G51" s="6"/>
      <c r="H51" s="6"/>
      <c r="I51" s="6"/>
      <c r="J51" s="6"/>
      <c r="K51" s="7">
        <v>7</v>
      </c>
      <c r="L51" s="7">
        <v>127.5</v>
      </c>
      <c r="M51" s="7"/>
      <c r="N51" s="7"/>
      <c r="O51" s="7"/>
      <c r="P51" s="7">
        <v>128</v>
      </c>
      <c r="Q51" s="20">
        <f t="shared" si="1"/>
        <v>166.66666666666666</v>
      </c>
    </row>
    <row r="52" spans="1:17" ht="14.25" customHeight="1">
      <c r="A52" s="7">
        <v>14</v>
      </c>
      <c r="B52" s="6">
        <v>911</v>
      </c>
      <c r="C52" s="6" t="s">
        <v>140</v>
      </c>
      <c r="D52" s="6" t="s">
        <v>57</v>
      </c>
      <c r="E52" s="6" t="s">
        <v>293</v>
      </c>
      <c r="F52" s="6" t="s">
        <v>142</v>
      </c>
      <c r="G52" s="6"/>
      <c r="H52" s="6"/>
      <c r="I52" s="6"/>
      <c r="J52" s="6"/>
      <c r="K52" s="7">
        <v>7</v>
      </c>
      <c r="L52" s="7">
        <v>127.5</v>
      </c>
      <c r="M52" s="7"/>
      <c r="N52" s="7"/>
      <c r="O52" s="7"/>
      <c r="P52" s="7">
        <v>128</v>
      </c>
      <c r="Q52" s="20">
        <f t="shared" si="1"/>
        <v>166.66666666666666</v>
      </c>
    </row>
    <row r="53" spans="1:17" ht="14.25" customHeight="1">
      <c r="A53" s="7">
        <v>14</v>
      </c>
      <c r="B53" s="6">
        <v>7125</v>
      </c>
      <c r="C53" s="6" t="s">
        <v>294</v>
      </c>
      <c r="D53" s="6" t="s">
        <v>57</v>
      </c>
      <c r="E53" s="6"/>
      <c r="F53" s="6"/>
      <c r="G53" s="6"/>
      <c r="H53" s="6"/>
      <c r="I53" s="6"/>
      <c r="J53" s="6"/>
      <c r="K53" s="7">
        <v>7</v>
      </c>
      <c r="L53" s="7">
        <v>127.5</v>
      </c>
      <c r="M53" s="7"/>
      <c r="N53" s="7"/>
      <c r="O53" s="7"/>
      <c r="P53" s="7">
        <v>128</v>
      </c>
      <c r="Q53" s="20">
        <f t="shared" si="1"/>
        <v>166.66666666666666</v>
      </c>
    </row>
    <row r="54" spans="1:17" ht="14.25" customHeight="1">
      <c r="A54" s="7">
        <v>14</v>
      </c>
      <c r="B54" s="6">
        <v>7</v>
      </c>
      <c r="C54" s="6" t="s">
        <v>80</v>
      </c>
      <c r="D54" s="6" t="s">
        <v>57</v>
      </c>
      <c r="E54" s="6" t="s">
        <v>185</v>
      </c>
      <c r="F54" s="6" t="s">
        <v>82</v>
      </c>
      <c r="G54" s="9">
        <v>0.6527777777777778</v>
      </c>
      <c r="H54" s="6"/>
      <c r="I54" s="6"/>
      <c r="J54" s="6"/>
      <c r="K54" s="7">
        <v>7</v>
      </c>
      <c r="L54" s="7">
        <v>127.5</v>
      </c>
      <c r="M54" s="7"/>
      <c r="N54" s="7"/>
      <c r="O54" s="7"/>
      <c r="P54" s="7">
        <v>128</v>
      </c>
      <c r="Q54" s="20">
        <f t="shared" si="1"/>
        <v>166.66666666666666</v>
      </c>
    </row>
    <row r="55" spans="1:17" ht="14.25" customHeight="1">
      <c r="A55" s="7">
        <v>14</v>
      </c>
      <c r="B55" s="6">
        <v>10</v>
      </c>
      <c r="C55" s="6" t="s">
        <v>110</v>
      </c>
      <c r="D55" s="6" t="s">
        <v>57</v>
      </c>
      <c r="E55" s="6" t="s">
        <v>290</v>
      </c>
      <c r="F55" s="6"/>
      <c r="G55" s="9">
        <v>0.6527777777777778</v>
      </c>
      <c r="H55" s="6"/>
      <c r="I55" s="6"/>
      <c r="J55" s="6"/>
      <c r="K55" s="7">
        <v>7</v>
      </c>
      <c r="L55" s="7">
        <v>127.5</v>
      </c>
      <c r="M55" s="7"/>
      <c r="N55" s="7"/>
      <c r="O55" s="7"/>
      <c r="P55" s="7">
        <v>128</v>
      </c>
      <c r="Q55" s="20">
        <f t="shared" si="1"/>
        <v>166.66666666666666</v>
      </c>
    </row>
    <row r="56" spans="1:17" ht="14.25" customHeight="1">
      <c r="A56" s="7">
        <v>14</v>
      </c>
      <c r="B56" s="6">
        <v>748</v>
      </c>
      <c r="C56" s="6" t="s">
        <v>100</v>
      </c>
      <c r="D56" s="6" t="s">
        <v>57</v>
      </c>
      <c r="E56" s="6" t="s">
        <v>290</v>
      </c>
      <c r="F56" s="6"/>
      <c r="G56" s="9">
        <v>0.6527777777777778</v>
      </c>
      <c r="H56" s="6"/>
      <c r="I56" s="6"/>
      <c r="J56" s="6"/>
      <c r="K56" s="7">
        <v>7</v>
      </c>
      <c r="L56" s="7">
        <v>127.5</v>
      </c>
      <c r="M56" s="7"/>
      <c r="N56" s="7"/>
      <c r="O56" s="7"/>
      <c r="P56" s="7">
        <v>128</v>
      </c>
      <c r="Q56" s="20">
        <f t="shared" si="1"/>
        <v>166.66666666666666</v>
      </c>
    </row>
    <row r="57" spans="1:17" ht="14.25" customHeight="1">
      <c r="A57" s="7">
        <v>14</v>
      </c>
      <c r="B57" s="6">
        <v>523</v>
      </c>
      <c r="C57" s="6" t="s">
        <v>78</v>
      </c>
      <c r="D57" s="6" t="s">
        <v>57</v>
      </c>
      <c r="E57" s="6" t="s">
        <v>79</v>
      </c>
      <c r="F57" s="6"/>
      <c r="G57" s="9">
        <v>0.6527777777777778</v>
      </c>
      <c r="H57" s="6"/>
      <c r="I57" s="6"/>
      <c r="J57" s="6"/>
      <c r="K57" s="7">
        <v>7</v>
      </c>
      <c r="L57" s="7">
        <v>127.5</v>
      </c>
      <c r="M57" s="7"/>
      <c r="N57" s="7"/>
      <c r="O57" s="7"/>
      <c r="P57" s="7">
        <v>128</v>
      </c>
      <c r="Q57" s="20">
        <f t="shared" si="1"/>
        <v>166.66666666666666</v>
      </c>
    </row>
    <row r="58" spans="1:17" ht="14.25" customHeight="1">
      <c r="A58" s="7">
        <v>14</v>
      </c>
      <c r="B58" s="6">
        <v>201</v>
      </c>
      <c r="C58" s="6" t="s">
        <v>295</v>
      </c>
      <c r="D58" s="6" t="s">
        <v>57</v>
      </c>
      <c r="E58" s="6" t="s">
        <v>87</v>
      </c>
      <c r="F58" s="6"/>
      <c r="G58" s="9">
        <v>0.6527777777777778</v>
      </c>
      <c r="H58" s="6"/>
      <c r="I58" s="6"/>
      <c r="J58" s="6"/>
      <c r="K58" s="7">
        <v>7</v>
      </c>
      <c r="L58" s="7">
        <v>127.5</v>
      </c>
      <c r="M58" s="7"/>
      <c r="N58" s="7"/>
      <c r="O58" s="7"/>
      <c r="P58" s="7">
        <v>128</v>
      </c>
      <c r="Q58" s="20">
        <f t="shared" si="1"/>
        <v>166.66666666666666</v>
      </c>
    </row>
    <row r="59" spans="1:17" ht="14.25" customHeight="1">
      <c r="A59" s="7">
        <v>14</v>
      </c>
      <c r="B59" s="6">
        <v>1232</v>
      </c>
      <c r="C59" s="6" t="s">
        <v>92</v>
      </c>
      <c r="D59" s="6" t="s">
        <v>57</v>
      </c>
      <c r="E59" s="6" t="s">
        <v>296</v>
      </c>
      <c r="F59" s="6"/>
      <c r="G59" s="9">
        <v>0.6527777777777778</v>
      </c>
      <c r="H59" s="6"/>
      <c r="I59" s="6"/>
      <c r="J59" s="6"/>
      <c r="K59" s="7">
        <v>7</v>
      </c>
      <c r="L59" s="7">
        <v>127.5</v>
      </c>
      <c r="M59" s="7"/>
      <c r="N59" s="7"/>
      <c r="O59" s="7"/>
      <c r="P59" s="7">
        <v>128</v>
      </c>
      <c r="Q59" s="20">
        <f t="shared" si="1"/>
        <v>166.66666666666666</v>
      </c>
    </row>
    <row r="60" spans="1:17" ht="14.25" customHeight="1">
      <c r="A60" s="7">
        <v>14</v>
      </c>
      <c r="B60" s="6">
        <v>27</v>
      </c>
      <c r="C60" s="6" t="s">
        <v>86</v>
      </c>
      <c r="D60" s="6" t="s">
        <v>57</v>
      </c>
      <c r="E60" s="6" t="s">
        <v>109</v>
      </c>
      <c r="F60" s="6" t="s">
        <v>88</v>
      </c>
      <c r="G60" s="6"/>
      <c r="H60" s="6"/>
      <c r="I60" s="6"/>
      <c r="J60" s="6"/>
      <c r="K60" s="7">
        <v>7</v>
      </c>
      <c r="L60" s="7">
        <v>127.5</v>
      </c>
      <c r="M60" s="7"/>
      <c r="N60" s="7"/>
      <c r="O60" s="7"/>
      <c r="P60" s="7">
        <v>128</v>
      </c>
      <c r="Q60" s="20">
        <f t="shared" si="1"/>
        <v>166.66666666666666</v>
      </c>
    </row>
    <row r="61" spans="1:17" ht="14.25" customHeight="1">
      <c r="A61" s="7">
        <v>14</v>
      </c>
      <c r="B61" s="6">
        <v>976</v>
      </c>
      <c r="C61" s="6" t="s">
        <v>114</v>
      </c>
      <c r="D61" s="6" t="s">
        <v>57</v>
      </c>
      <c r="E61" s="6" t="s">
        <v>115</v>
      </c>
      <c r="F61" s="6"/>
      <c r="G61" s="6"/>
      <c r="H61" s="6"/>
      <c r="I61" s="6"/>
      <c r="J61" s="6"/>
      <c r="K61" s="7">
        <v>7</v>
      </c>
      <c r="L61" s="7">
        <v>127.5</v>
      </c>
      <c r="M61" s="7"/>
      <c r="N61" s="7"/>
      <c r="O61" s="7"/>
      <c r="P61" s="7">
        <v>128</v>
      </c>
      <c r="Q61" s="20">
        <f t="shared" si="1"/>
        <v>166.66666666666666</v>
      </c>
    </row>
    <row r="62" spans="1:17" ht="14.25" customHeight="1">
      <c r="A62" s="7">
        <v>14</v>
      </c>
      <c r="B62" s="6">
        <v>73</v>
      </c>
      <c r="C62" s="6" t="s">
        <v>297</v>
      </c>
      <c r="D62" s="6" t="s">
        <v>57</v>
      </c>
      <c r="E62" s="6" t="s">
        <v>79</v>
      </c>
      <c r="F62" s="6" t="s">
        <v>298</v>
      </c>
      <c r="G62" s="6"/>
      <c r="H62" s="6"/>
      <c r="I62" s="6"/>
      <c r="J62" s="6"/>
      <c r="K62" s="7">
        <v>7</v>
      </c>
      <c r="L62" s="7">
        <v>127.5</v>
      </c>
      <c r="M62" s="7"/>
      <c r="N62" s="7"/>
      <c r="O62" s="7"/>
      <c r="P62" s="7">
        <v>128</v>
      </c>
      <c r="Q62" s="20">
        <f t="shared" si="1"/>
        <v>166.66666666666666</v>
      </c>
    </row>
    <row r="63" spans="1:17" ht="14.25" customHeight="1">
      <c r="A63" s="7">
        <v>14</v>
      </c>
      <c r="B63" s="6">
        <v>303</v>
      </c>
      <c r="C63" s="6" t="s">
        <v>121</v>
      </c>
      <c r="D63" s="6" t="s">
        <v>57</v>
      </c>
      <c r="E63" s="6" t="s">
        <v>299</v>
      </c>
      <c r="F63" s="6" t="s">
        <v>123</v>
      </c>
      <c r="G63" s="6"/>
      <c r="H63" s="6"/>
      <c r="I63" s="6"/>
      <c r="J63" s="6"/>
      <c r="K63" s="7">
        <v>7</v>
      </c>
      <c r="L63" s="7">
        <v>127.5</v>
      </c>
      <c r="M63" s="7"/>
      <c r="N63" s="7"/>
      <c r="O63" s="7"/>
      <c r="P63" s="7">
        <v>128</v>
      </c>
      <c r="Q63" s="20">
        <f t="shared" si="1"/>
        <v>166.66666666666666</v>
      </c>
    </row>
    <row r="64" spans="1:17" ht="14.25" customHeight="1">
      <c r="A64" s="7">
        <v>14</v>
      </c>
      <c r="B64" s="6">
        <v>909</v>
      </c>
      <c r="C64" s="6" t="s">
        <v>300</v>
      </c>
      <c r="D64" s="6" t="s">
        <v>301</v>
      </c>
      <c r="E64" s="6" t="s">
        <v>234</v>
      </c>
      <c r="F64" s="6" t="s">
        <v>298</v>
      </c>
      <c r="G64" s="6"/>
      <c r="H64" s="6"/>
      <c r="I64" s="6"/>
      <c r="J64" s="6"/>
      <c r="K64" s="7">
        <v>7</v>
      </c>
      <c r="L64" s="7">
        <v>127.5</v>
      </c>
      <c r="M64" s="7"/>
      <c r="N64" s="7"/>
      <c r="O64" s="7"/>
      <c r="P64" s="7">
        <v>128</v>
      </c>
      <c r="Q64" s="20">
        <f t="shared" si="1"/>
        <v>166.66666666666666</v>
      </c>
    </row>
    <row r="65" spans="1:17" ht="14.25" customHeight="1">
      <c r="A65" s="7">
        <v>14</v>
      </c>
      <c r="B65" s="6">
        <v>141</v>
      </c>
      <c r="C65" s="6" t="s">
        <v>94</v>
      </c>
      <c r="D65" s="6" t="s">
        <v>57</v>
      </c>
      <c r="E65" s="6" t="s">
        <v>95</v>
      </c>
      <c r="F65" s="6" t="s">
        <v>96</v>
      </c>
      <c r="G65" s="6"/>
      <c r="H65" s="6"/>
      <c r="I65" s="6"/>
      <c r="J65" s="6"/>
      <c r="K65" s="7">
        <v>7</v>
      </c>
      <c r="L65" s="7">
        <v>127.5</v>
      </c>
      <c r="M65" s="7"/>
      <c r="N65" s="7"/>
      <c r="O65" s="7"/>
      <c r="P65" s="7">
        <v>128</v>
      </c>
      <c r="Q65" s="20">
        <f t="shared" si="1"/>
        <v>166.66666666666666</v>
      </c>
    </row>
    <row r="67" ht="18">
      <c r="A67" s="3" t="s">
        <v>302</v>
      </c>
    </row>
    <row r="69" spans="1:2" ht="15">
      <c r="A69" s="25" t="s">
        <v>7</v>
      </c>
      <c r="B69" s="25" t="s">
        <v>43</v>
      </c>
    </row>
    <row r="71" ht="18">
      <c r="A71" s="3" t="s">
        <v>303</v>
      </c>
    </row>
    <row r="73" spans="1:2" ht="15">
      <c r="A73" s="25" t="s">
        <v>7</v>
      </c>
      <c r="B73" s="25" t="s">
        <v>43</v>
      </c>
    </row>
    <row r="75" ht="18">
      <c r="A75" s="3" t="s">
        <v>304</v>
      </c>
    </row>
    <row r="77" spans="1:2" ht="15">
      <c r="A77" s="25" t="s">
        <v>305</v>
      </c>
      <c r="B77" s="25" t="s">
        <v>306</v>
      </c>
    </row>
    <row r="78" spans="1:2" ht="30">
      <c r="A78" s="6" t="s">
        <v>307</v>
      </c>
      <c r="B78" s="38">
        <v>43885</v>
      </c>
    </row>
    <row r="79" spans="1:2" ht="30">
      <c r="A79" s="6" t="s">
        <v>308</v>
      </c>
      <c r="B79" s="6" t="s">
        <v>309</v>
      </c>
    </row>
    <row r="80" spans="1:2" ht="45">
      <c r="A80" s="6" t="s">
        <v>310</v>
      </c>
      <c r="B80" s="6">
        <v>35</v>
      </c>
    </row>
    <row r="81" spans="1:2" ht="45">
      <c r="A81" s="6" t="s">
        <v>311</v>
      </c>
      <c r="B81" s="6">
        <v>35</v>
      </c>
    </row>
    <row r="82" spans="1:2" ht="30">
      <c r="A82" s="6" t="s">
        <v>312</v>
      </c>
      <c r="B82" s="6">
        <v>32</v>
      </c>
    </row>
    <row r="83" spans="1:2" ht="60">
      <c r="A83" s="6" t="s">
        <v>313</v>
      </c>
      <c r="B83" s="6">
        <v>6</v>
      </c>
    </row>
    <row r="84" spans="1:2" ht="45">
      <c r="A84" s="6" t="s">
        <v>314</v>
      </c>
      <c r="B84" s="6">
        <v>3</v>
      </c>
    </row>
    <row r="85" spans="1:2" ht="60">
      <c r="A85" s="6" t="s">
        <v>315</v>
      </c>
      <c r="B85" s="6">
        <v>3</v>
      </c>
    </row>
    <row r="86" spans="1:2" ht="45">
      <c r="A86" s="6" t="s">
        <v>316</v>
      </c>
      <c r="B86" s="38">
        <v>539953</v>
      </c>
    </row>
    <row r="87" spans="1:2" ht="15">
      <c r="A87" s="6" t="s">
        <v>317</v>
      </c>
      <c r="B87" s="6" t="s">
        <v>309</v>
      </c>
    </row>
    <row r="88" spans="1:2" ht="30">
      <c r="A88" s="6" t="s">
        <v>318</v>
      </c>
      <c r="B88" s="38">
        <v>17575</v>
      </c>
    </row>
    <row r="89" spans="1:2" ht="30">
      <c r="A89" s="6" t="s">
        <v>319</v>
      </c>
      <c r="B89" s="38">
        <v>260916666666667</v>
      </c>
    </row>
    <row r="90" spans="1:2" ht="60">
      <c r="A90" s="6" t="s">
        <v>320</v>
      </c>
      <c r="B90" s="6">
        <v>35</v>
      </c>
    </row>
    <row r="91" spans="1:2" ht="45">
      <c r="A91" s="6" t="s">
        <v>321</v>
      </c>
      <c r="B91" s="38">
        <v>301429</v>
      </c>
    </row>
    <row r="92" spans="1:2" ht="45">
      <c r="A92" s="6" t="s">
        <v>322</v>
      </c>
      <c r="B92" s="6" t="s">
        <v>323</v>
      </c>
    </row>
    <row r="93" spans="1:2" ht="45">
      <c r="A93" s="6" t="s">
        <v>324</v>
      </c>
      <c r="B93" s="6" t="s">
        <v>325</v>
      </c>
    </row>
    <row r="94" spans="1:2" ht="60">
      <c r="A94" s="6" t="s">
        <v>326</v>
      </c>
      <c r="B94" s="38">
        <v>308320735835628</v>
      </c>
    </row>
    <row r="95" spans="1:2" ht="60">
      <c r="A95" s="6" t="s">
        <v>327</v>
      </c>
      <c r="B95" s="6">
        <v>3</v>
      </c>
    </row>
    <row r="96" spans="1:2" ht="45">
      <c r="A96" s="6" t="s">
        <v>328</v>
      </c>
      <c r="B96" s="6" t="s">
        <v>329</v>
      </c>
    </row>
    <row r="97" spans="1:2" ht="45">
      <c r="A97" s="6" t="s">
        <v>330</v>
      </c>
      <c r="B97" s="6" t="s">
        <v>331</v>
      </c>
    </row>
    <row r="98" spans="1:2" ht="45">
      <c r="A98" s="6" t="s">
        <v>332</v>
      </c>
      <c r="B98" s="6">
        <v>0</v>
      </c>
    </row>
    <row r="99" spans="1:2" ht="45">
      <c r="A99" s="6" t="s">
        <v>333</v>
      </c>
      <c r="B99" s="6" t="s">
        <v>334</v>
      </c>
    </row>
    <row r="100" spans="1:2" ht="45">
      <c r="A100" s="6" t="s">
        <v>335</v>
      </c>
      <c r="B100" s="6" t="s">
        <v>336</v>
      </c>
    </row>
    <row r="101" spans="1:2" ht="45">
      <c r="A101" s="6" t="s">
        <v>337</v>
      </c>
      <c r="B101" s="6" t="s">
        <v>338</v>
      </c>
    </row>
    <row r="102" spans="1:2" ht="60">
      <c r="A102" s="6" t="s">
        <v>339</v>
      </c>
      <c r="B102" s="38">
        <v>168865488353582</v>
      </c>
    </row>
    <row r="103" spans="1:2" ht="45">
      <c r="A103" s="6" t="s">
        <v>340</v>
      </c>
      <c r="B103" s="38">
        <v>295228583239265</v>
      </c>
    </row>
    <row r="104" spans="1:2" ht="45">
      <c r="A104" s="6" t="s">
        <v>341</v>
      </c>
      <c r="B104" s="38">
        <v>619035288747355</v>
      </c>
    </row>
    <row r="105" spans="1:2" ht="60">
      <c r="A105" s="6" t="s">
        <v>342</v>
      </c>
      <c r="B105" s="6">
        <v>0</v>
      </c>
    </row>
    <row r="106" spans="1:2" ht="45">
      <c r="A106" s="6" t="s">
        <v>343</v>
      </c>
      <c r="B106" s="38">
        <v>154758822186839</v>
      </c>
    </row>
    <row r="107" spans="1:2" ht="45">
      <c r="A107" s="6" t="s">
        <v>344</v>
      </c>
      <c r="B107" s="38">
        <v>110542015847742</v>
      </c>
    </row>
    <row r="108" spans="1:2" ht="30">
      <c r="A108" s="6" t="s">
        <v>345</v>
      </c>
      <c r="B108" s="6">
        <v>1</v>
      </c>
    </row>
    <row r="109" spans="1:2" ht="30">
      <c r="A109" s="6" t="s">
        <v>346</v>
      </c>
      <c r="B109" s="6">
        <v>1</v>
      </c>
    </row>
    <row r="110" spans="1:2" ht="45">
      <c r="A110" s="6" t="s">
        <v>347</v>
      </c>
      <c r="B110" s="6" t="s">
        <v>348</v>
      </c>
    </row>
    <row r="111" spans="1:2" ht="45">
      <c r="A111" s="6" t="s">
        <v>349</v>
      </c>
      <c r="B111" s="6" t="s">
        <v>348</v>
      </c>
    </row>
    <row r="113" ht="18">
      <c r="A113" s="3" t="s">
        <v>350</v>
      </c>
    </row>
    <row r="115" spans="1:2" ht="15">
      <c r="A115" s="25" t="s">
        <v>305</v>
      </c>
      <c r="B115" s="25" t="s">
        <v>306</v>
      </c>
    </row>
    <row r="116" spans="1:2" ht="15">
      <c r="A116" s="6" t="s">
        <v>351</v>
      </c>
      <c r="B116" s="6" t="s">
        <v>352</v>
      </c>
    </row>
    <row r="117" spans="1:2" ht="45">
      <c r="A117" s="6" t="s">
        <v>353</v>
      </c>
      <c r="B117" s="6">
        <v>1</v>
      </c>
    </row>
    <row r="118" spans="1:2" ht="30">
      <c r="A118" s="6" t="s">
        <v>354</v>
      </c>
      <c r="B118" s="6">
        <v>1</v>
      </c>
    </row>
    <row r="119" spans="1:2" ht="45">
      <c r="A119" s="6" t="s">
        <v>355</v>
      </c>
      <c r="B119" s="6">
        <v>0</v>
      </c>
    </row>
    <row r="120" spans="1:2" ht="45">
      <c r="A120" s="6" t="s">
        <v>356</v>
      </c>
      <c r="B120" s="6">
        <v>1</v>
      </c>
    </row>
    <row r="121" spans="1:2" ht="60">
      <c r="A121" s="6" t="s">
        <v>357</v>
      </c>
      <c r="B121" s="6">
        <v>1</v>
      </c>
    </row>
    <row r="122" spans="1:2" ht="45">
      <c r="A122" s="6" t="s">
        <v>358</v>
      </c>
      <c r="B122" s="6">
        <v>0</v>
      </c>
    </row>
    <row r="123" spans="1:2" ht="15">
      <c r="A123" s="6" t="s">
        <v>359</v>
      </c>
      <c r="B123" s="6">
        <v>7</v>
      </c>
    </row>
    <row r="124" spans="1:2" ht="30">
      <c r="A124" s="6" t="s">
        <v>360</v>
      </c>
      <c r="B124" s="6">
        <v>40</v>
      </c>
    </row>
    <row r="125" spans="1:2" ht="30">
      <c r="A125" s="6" t="s">
        <v>361</v>
      </c>
      <c r="B125" s="39">
        <v>40664</v>
      </c>
    </row>
    <row r="126" spans="1:2" ht="30">
      <c r="A126" s="6" t="s">
        <v>362</v>
      </c>
      <c r="B126" s="6" t="s">
        <v>363</v>
      </c>
    </row>
    <row r="127" spans="1:2" ht="30">
      <c r="A127" s="6" t="s">
        <v>349</v>
      </c>
      <c r="B127" s="6">
        <v>0</v>
      </c>
    </row>
    <row r="128" spans="1:2" ht="60">
      <c r="A128" s="6" t="s">
        <v>364</v>
      </c>
      <c r="B128" s="6" t="s">
        <v>365</v>
      </c>
    </row>
    <row r="129" spans="1:2" ht="45">
      <c r="A129" s="6" t="s">
        <v>366</v>
      </c>
      <c r="B129" s="6">
        <v>0</v>
      </c>
    </row>
    <row r="130" spans="1:2" ht="75">
      <c r="A130" s="6" t="s">
        <v>367</v>
      </c>
      <c r="B130" s="6">
        <v>1</v>
      </c>
    </row>
    <row r="131" spans="1:2" ht="75">
      <c r="A131" s="6" t="s">
        <v>368</v>
      </c>
      <c r="B131" s="6">
        <v>1</v>
      </c>
    </row>
    <row r="132" spans="1:2" ht="90">
      <c r="A132" s="6" t="s">
        <v>369</v>
      </c>
      <c r="B132" s="6">
        <v>1</v>
      </c>
    </row>
  </sheetData>
  <sheetProtection/>
  <mergeCells count="18">
    <mergeCell ref="P28:P30"/>
    <mergeCell ref="Q28:Q30"/>
    <mergeCell ref="F28:F30"/>
    <mergeCell ref="G28:G30"/>
    <mergeCell ref="H28:H30"/>
    <mergeCell ref="I28:I30"/>
    <mergeCell ref="J28:J30"/>
    <mergeCell ref="K28:K30"/>
    <mergeCell ref="F15:F16"/>
    <mergeCell ref="A28:A30"/>
    <mergeCell ref="B28:B30"/>
    <mergeCell ref="C28:C30"/>
    <mergeCell ref="D28:D30"/>
    <mergeCell ref="E28:E30"/>
    <mergeCell ref="A15:A16"/>
    <mergeCell ref="B15:B16"/>
    <mergeCell ref="C15:C16"/>
    <mergeCell ref="E15:E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4"/>
  <sheetViews>
    <sheetView zoomScalePageLayoutView="0" workbookViewId="0" topLeftCell="A10">
      <selection activeCell="I12" sqref="I12:M22"/>
    </sheetView>
  </sheetViews>
  <sheetFormatPr defaultColWidth="9.140625" defaultRowHeight="15"/>
  <cols>
    <col min="3" max="3" width="17.57421875" style="0" customWidth="1"/>
    <col min="5" max="5" width="16.28125" style="0" customWidth="1"/>
    <col min="6" max="6" width="22.421875" style="0" customWidth="1"/>
    <col min="9" max="9" width="14.8515625" style="0" customWidth="1"/>
  </cols>
  <sheetData>
    <row r="1" ht="15">
      <c r="A1" t="s">
        <v>373</v>
      </c>
    </row>
    <row r="2" ht="15">
      <c r="A2" s="18" t="s">
        <v>374</v>
      </c>
    </row>
    <row r="4" ht="23.25">
      <c r="A4" s="1" t="s">
        <v>375</v>
      </c>
    </row>
    <row r="6" ht="15">
      <c r="A6" s="2" t="s">
        <v>376</v>
      </c>
    </row>
    <row r="8" ht="23.25">
      <c r="A8" s="1" t="s">
        <v>377</v>
      </c>
    </row>
    <row r="10" ht="18">
      <c r="A10" s="3" t="s">
        <v>378</v>
      </c>
    </row>
    <row r="12" spans="1:13" ht="15.75">
      <c r="A12" s="4" t="s">
        <v>379</v>
      </c>
      <c r="J12">
        <v>1</v>
      </c>
      <c r="K12">
        <v>2</v>
      </c>
      <c r="L12">
        <v>3</v>
      </c>
      <c r="M12" t="s">
        <v>691</v>
      </c>
    </row>
    <row r="13" spans="9:13" ht="15">
      <c r="I13" t="s">
        <v>685</v>
      </c>
      <c r="J13">
        <v>1000</v>
      </c>
      <c r="K13">
        <v>969</v>
      </c>
      <c r="L13">
        <v>930</v>
      </c>
      <c r="M13">
        <f>SUM(J13:L13)</f>
        <v>2899</v>
      </c>
    </row>
    <row r="14" spans="1:13" ht="15">
      <c r="A14" t="s">
        <v>380</v>
      </c>
      <c r="I14" t="s">
        <v>686</v>
      </c>
      <c r="J14">
        <v>719</v>
      </c>
      <c r="K14">
        <v>700</v>
      </c>
      <c r="L14">
        <v>690</v>
      </c>
      <c r="M14">
        <f aca="true" t="shared" si="0" ref="M14:M22">SUM(J14:L14)</f>
        <v>2109</v>
      </c>
    </row>
    <row r="15" spans="9:13" ht="15">
      <c r="I15" t="s">
        <v>687</v>
      </c>
      <c r="J15">
        <v>637</v>
      </c>
      <c r="K15">
        <v>563</v>
      </c>
      <c r="L15">
        <v>515</v>
      </c>
      <c r="M15">
        <f t="shared" si="0"/>
        <v>1715</v>
      </c>
    </row>
    <row r="16" spans="1:13" ht="15" customHeight="1">
      <c r="A16" s="70" t="s">
        <v>5</v>
      </c>
      <c r="B16" s="70" t="s">
        <v>6</v>
      </c>
      <c r="C16" s="70" t="s">
        <v>7</v>
      </c>
      <c r="D16" s="25" t="s">
        <v>8</v>
      </c>
      <c r="E16" s="70" t="s">
        <v>11</v>
      </c>
      <c r="F16" s="70" t="s">
        <v>12</v>
      </c>
      <c r="I16" t="s">
        <v>688</v>
      </c>
      <c r="J16">
        <v>937</v>
      </c>
      <c r="K16">
        <v>610</v>
      </c>
      <c r="L16">
        <v>490</v>
      </c>
      <c r="M16">
        <f t="shared" si="0"/>
        <v>2037</v>
      </c>
    </row>
    <row r="17" spans="1:13" ht="15">
      <c r="A17" s="70"/>
      <c r="B17" s="70"/>
      <c r="C17" s="70"/>
      <c r="D17" s="25" t="s">
        <v>9</v>
      </c>
      <c r="E17" s="70"/>
      <c r="F17" s="70"/>
      <c r="I17" t="s">
        <v>689</v>
      </c>
      <c r="J17">
        <v>731</v>
      </c>
      <c r="K17">
        <v>565</v>
      </c>
      <c r="M17">
        <f t="shared" si="0"/>
        <v>1296</v>
      </c>
    </row>
    <row r="18" spans="1:13" ht="15">
      <c r="A18" s="6">
        <v>1</v>
      </c>
      <c r="B18" s="7" t="s">
        <v>13</v>
      </c>
      <c r="C18" s="6" t="s">
        <v>381</v>
      </c>
      <c r="D18" s="6">
        <v>400</v>
      </c>
      <c r="E18" s="6" t="s">
        <v>382</v>
      </c>
      <c r="F18" s="6" t="s">
        <v>383</v>
      </c>
      <c r="I18" t="s">
        <v>96</v>
      </c>
      <c r="M18">
        <f t="shared" si="0"/>
        <v>0</v>
      </c>
    </row>
    <row r="19" spans="1:13" ht="15">
      <c r="A19" s="6" t="s">
        <v>18</v>
      </c>
      <c r="B19" s="7" t="s">
        <v>384</v>
      </c>
      <c r="C19" s="6" t="s">
        <v>385</v>
      </c>
      <c r="D19" s="6">
        <v>1000</v>
      </c>
      <c r="E19" s="6" t="s">
        <v>382</v>
      </c>
      <c r="F19" s="6" t="s">
        <v>383</v>
      </c>
      <c r="I19" t="s">
        <v>690</v>
      </c>
      <c r="J19">
        <v>591</v>
      </c>
      <c r="K19">
        <v>461</v>
      </c>
      <c r="M19">
        <f t="shared" si="0"/>
        <v>1052</v>
      </c>
    </row>
    <row r="20" spans="1:13" ht="15">
      <c r="A20" s="6">
        <v>3</v>
      </c>
      <c r="B20" s="7" t="s">
        <v>386</v>
      </c>
      <c r="C20" s="6" t="s">
        <v>387</v>
      </c>
      <c r="D20" s="6">
        <v>1000</v>
      </c>
      <c r="E20" s="6" t="s">
        <v>382</v>
      </c>
      <c r="F20" s="6" t="s">
        <v>383</v>
      </c>
      <c r="I20" t="s">
        <v>278</v>
      </c>
      <c r="J20">
        <v>901</v>
      </c>
      <c r="K20">
        <v>461</v>
      </c>
      <c r="L20">
        <v>562</v>
      </c>
      <c r="M20">
        <f t="shared" si="0"/>
        <v>1924</v>
      </c>
    </row>
    <row r="21" spans="1:13" ht="15">
      <c r="A21" s="6">
        <v>4</v>
      </c>
      <c r="B21" s="7" t="s">
        <v>388</v>
      </c>
      <c r="C21" s="6" t="s">
        <v>389</v>
      </c>
      <c r="D21" s="6">
        <v>400</v>
      </c>
      <c r="E21" s="6" t="s">
        <v>382</v>
      </c>
      <c r="F21" s="6" t="s">
        <v>383</v>
      </c>
      <c r="I21" t="s">
        <v>692</v>
      </c>
      <c r="J21">
        <v>904</v>
      </c>
      <c r="K21">
        <v>582</v>
      </c>
      <c r="L21">
        <v>465</v>
      </c>
      <c r="M21">
        <f t="shared" si="0"/>
        <v>1951</v>
      </c>
    </row>
    <row r="22" spans="1:13" ht="15">
      <c r="A22" s="6">
        <v>5</v>
      </c>
      <c r="B22" s="7" t="s">
        <v>390</v>
      </c>
      <c r="C22" s="6" t="s">
        <v>391</v>
      </c>
      <c r="D22" s="6">
        <v>400</v>
      </c>
      <c r="E22" s="6" t="s">
        <v>382</v>
      </c>
      <c r="F22" s="6" t="s">
        <v>383</v>
      </c>
      <c r="I22" s="68" t="s">
        <v>693</v>
      </c>
      <c r="M22">
        <f t="shared" si="0"/>
        <v>0</v>
      </c>
    </row>
    <row r="23" spans="1:6" ht="15">
      <c r="A23" s="6" t="s">
        <v>392</v>
      </c>
      <c r="B23" s="7" t="s">
        <v>393</v>
      </c>
      <c r="C23" s="6" t="s">
        <v>394</v>
      </c>
      <c r="D23" s="6">
        <v>1000</v>
      </c>
      <c r="E23" s="6" t="s">
        <v>382</v>
      </c>
      <c r="F23" s="6" t="s">
        <v>383</v>
      </c>
    </row>
    <row r="24" spans="1:6" ht="15">
      <c r="A24" s="6">
        <v>7</v>
      </c>
      <c r="B24" s="7" t="s">
        <v>395</v>
      </c>
      <c r="C24" s="6" t="s">
        <v>394</v>
      </c>
      <c r="D24" s="6">
        <v>400</v>
      </c>
      <c r="E24" s="6" t="s">
        <v>382</v>
      </c>
      <c r="F24" s="6" t="s">
        <v>383</v>
      </c>
    </row>
    <row r="25" ht="15">
      <c r="A25" t="s">
        <v>396</v>
      </c>
    </row>
    <row r="27" spans="1:16" ht="15">
      <c r="A27" s="70" t="s">
        <v>42</v>
      </c>
      <c r="B27" s="70" t="s">
        <v>7</v>
      </c>
      <c r="C27" s="70" t="s">
        <v>43</v>
      </c>
      <c r="D27" s="70"/>
      <c r="E27" s="70" t="s">
        <v>45</v>
      </c>
      <c r="F27" s="70" t="s">
        <v>46</v>
      </c>
      <c r="G27" s="70" t="s">
        <v>47</v>
      </c>
      <c r="H27" s="70" t="s">
        <v>48</v>
      </c>
      <c r="I27" s="70" t="s">
        <v>49</v>
      </c>
      <c r="J27" s="70" t="s">
        <v>50</v>
      </c>
      <c r="K27" s="70" t="s">
        <v>6</v>
      </c>
      <c r="L27" s="25" t="s">
        <v>6</v>
      </c>
      <c r="M27" s="25" t="s">
        <v>52</v>
      </c>
      <c r="N27" s="25" t="s">
        <v>49</v>
      </c>
      <c r="O27" s="25" t="s">
        <v>53</v>
      </c>
      <c r="P27" s="70" t="s">
        <v>55</v>
      </c>
    </row>
    <row r="28" spans="1:16" ht="1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25" t="s">
        <v>51</v>
      </c>
      <c r="M28" s="25" t="s">
        <v>51</v>
      </c>
      <c r="N28" s="25" t="s">
        <v>51</v>
      </c>
      <c r="O28" s="25" t="s">
        <v>54</v>
      </c>
      <c r="P28" s="70"/>
    </row>
    <row r="29" spans="1:16" ht="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25"/>
      <c r="M29" s="25"/>
      <c r="N29" s="25"/>
      <c r="O29" s="25" t="s">
        <v>51</v>
      </c>
      <c r="P29" s="70"/>
    </row>
    <row r="30" spans="1:16" ht="14.25" customHeight="1">
      <c r="A30" s="7">
        <v>1</v>
      </c>
      <c r="B30" s="6">
        <v>17</v>
      </c>
      <c r="C30" s="6" t="s">
        <v>229</v>
      </c>
      <c r="D30" s="6" t="s">
        <v>57</v>
      </c>
      <c r="E30" s="6" t="s">
        <v>397</v>
      </c>
      <c r="F30" s="6" t="s">
        <v>231</v>
      </c>
      <c r="G30" s="9">
        <v>0.5208333333333334</v>
      </c>
      <c r="H30" s="9">
        <v>0.594363425925926</v>
      </c>
      <c r="I30" s="9">
        <v>0.07353009259259259</v>
      </c>
      <c r="J30" s="6">
        <v>32.7</v>
      </c>
      <c r="K30" s="7">
        <v>60.18</v>
      </c>
      <c r="L30" s="7">
        <v>699.4</v>
      </c>
      <c r="M30" s="7">
        <v>52.6</v>
      </c>
      <c r="N30" s="7">
        <v>210.4</v>
      </c>
      <c r="O30" s="7">
        <v>37.6</v>
      </c>
      <c r="P30" s="7">
        <v>1000</v>
      </c>
    </row>
    <row r="31" spans="1:16" ht="14.25" customHeight="1">
      <c r="A31" s="7">
        <v>2</v>
      </c>
      <c r="B31" s="6">
        <v>29</v>
      </c>
      <c r="C31" s="6" t="s">
        <v>398</v>
      </c>
      <c r="D31" s="6" t="s">
        <v>57</v>
      </c>
      <c r="E31" s="6" t="s">
        <v>59</v>
      </c>
      <c r="F31" s="6" t="s">
        <v>60</v>
      </c>
      <c r="G31" s="9">
        <v>0.5208333333333334</v>
      </c>
      <c r="H31" s="9">
        <v>0.5955902777777778</v>
      </c>
      <c r="I31" s="9">
        <v>0.07475694444444445</v>
      </c>
      <c r="J31" s="6">
        <v>32.2</v>
      </c>
      <c r="K31" s="7">
        <v>60.18</v>
      </c>
      <c r="L31" s="7">
        <v>699.4</v>
      </c>
      <c r="M31" s="7">
        <v>49.5</v>
      </c>
      <c r="N31" s="7">
        <v>193.8</v>
      </c>
      <c r="O31" s="7">
        <v>25.8</v>
      </c>
      <c r="P31" s="7">
        <v>969</v>
      </c>
    </row>
    <row r="32" spans="1:16" ht="14.25" customHeight="1">
      <c r="A32" s="7">
        <v>3</v>
      </c>
      <c r="B32" s="6">
        <v>214</v>
      </c>
      <c r="C32" s="6" t="s">
        <v>399</v>
      </c>
      <c r="D32" s="6" t="s">
        <v>57</v>
      </c>
      <c r="E32" s="6" t="s">
        <v>266</v>
      </c>
      <c r="F32" s="6" t="s">
        <v>400</v>
      </c>
      <c r="G32" s="9">
        <v>0.5208333333333334</v>
      </c>
      <c r="H32" s="9">
        <v>0.5983101851851852</v>
      </c>
      <c r="I32" s="9">
        <v>0.07747685185185185</v>
      </c>
      <c r="J32" s="6">
        <v>31</v>
      </c>
      <c r="K32" s="7">
        <v>60.18</v>
      </c>
      <c r="L32" s="7">
        <v>699.4</v>
      </c>
      <c r="M32" s="7">
        <v>46.1</v>
      </c>
      <c r="N32" s="7">
        <v>174.2</v>
      </c>
      <c r="O32" s="7">
        <v>17.7</v>
      </c>
      <c r="P32" s="7">
        <v>937</v>
      </c>
    </row>
    <row r="33" spans="1:16" ht="14.25" customHeight="1">
      <c r="A33" s="7">
        <v>4</v>
      </c>
      <c r="B33" s="6">
        <v>90</v>
      </c>
      <c r="C33" s="6" t="s">
        <v>70</v>
      </c>
      <c r="D33" s="6" t="s">
        <v>57</v>
      </c>
      <c r="E33" s="6" t="s">
        <v>71</v>
      </c>
      <c r="F33" s="6" t="s">
        <v>72</v>
      </c>
      <c r="G33" s="9">
        <v>0.5208333333333334</v>
      </c>
      <c r="H33" s="9">
        <v>0.5985185185185186</v>
      </c>
      <c r="I33" s="9">
        <v>0.07768518518518519</v>
      </c>
      <c r="J33" s="6">
        <v>30.9</v>
      </c>
      <c r="K33" s="7">
        <v>60.18</v>
      </c>
      <c r="L33" s="7">
        <v>699.4</v>
      </c>
      <c r="M33" s="7">
        <v>44.8</v>
      </c>
      <c r="N33" s="7">
        <v>173</v>
      </c>
      <c r="O33" s="7">
        <v>12.4</v>
      </c>
      <c r="P33" s="7">
        <v>930</v>
      </c>
    </row>
    <row r="34" spans="1:16" ht="14.25" customHeight="1">
      <c r="A34" s="7">
        <v>5</v>
      </c>
      <c r="B34" s="6">
        <v>6</v>
      </c>
      <c r="C34" s="6" t="s">
        <v>401</v>
      </c>
      <c r="D34" s="6" t="s">
        <v>57</v>
      </c>
      <c r="E34" s="6" t="s">
        <v>266</v>
      </c>
      <c r="F34" s="6" t="s">
        <v>273</v>
      </c>
      <c r="G34" s="9">
        <v>0.5208333333333334</v>
      </c>
      <c r="H34" s="9">
        <v>0.6022222222222222</v>
      </c>
      <c r="I34" s="9">
        <v>0.08138888888888889</v>
      </c>
      <c r="J34" s="6">
        <v>29.5</v>
      </c>
      <c r="K34" s="7">
        <v>60.18</v>
      </c>
      <c r="L34" s="7">
        <v>699.4</v>
      </c>
      <c r="M34" s="7">
        <v>42.2</v>
      </c>
      <c r="N34" s="7">
        <v>153.1</v>
      </c>
      <c r="O34" s="7">
        <v>9.4</v>
      </c>
      <c r="P34" s="7">
        <v>904</v>
      </c>
    </row>
    <row r="35" spans="1:16" ht="14.25" customHeight="1">
      <c r="A35" s="7">
        <v>6</v>
      </c>
      <c r="B35" s="6">
        <v>4</v>
      </c>
      <c r="C35" s="6" t="s">
        <v>402</v>
      </c>
      <c r="D35" s="6" t="s">
        <v>57</v>
      </c>
      <c r="E35" s="6" t="s">
        <v>59</v>
      </c>
      <c r="F35" s="6" t="s">
        <v>64</v>
      </c>
      <c r="G35" s="9">
        <v>0.5208333333333334</v>
      </c>
      <c r="H35" s="9">
        <v>0.602662037037037</v>
      </c>
      <c r="I35" s="9">
        <v>0.08182870370370371</v>
      </c>
      <c r="J35" s="6">
        <v>29.4</v>
      </c>
      <c r="K35" s="7">
        <v>60.18</v>
      </c>
      <c r="L35" s="7">
        <v>699.4</v>
      </c>
      <c r="M35" s="7">
        <v>43</v>
      </c>
      <c r="N35" s="7">
        <v>151</v>
      </c>
      <c r="O35" s="7">
        <v>8</v>
      </c>
      <c r="P35" s="7">
        <v>901</v>
      </c>
    </row>
    <row r="36" spans="1:16" ht="14.25" customHeight="1">
      <c r="A36" s="7">
        <v>7</v>
      </c>
      <c r="B36" s="6">
        <v>58</v>
      </c>
      <c r="C36" s="6" t="s">
        <v>403</v>
      </c>
      <c r="D36" s="6" t="s">
        <v>57</v>
      </c>
      <c r="E36" s="6" t="s">
        <v>91</v>
      </c>
      <c r="F36" s="6" t="s">
        <v>88</v>
      </c>
      <c r="G36" s="9">
        <v>0.5208333333333334</v>
      </c>
      <c r="H36" s="6"/>
      <c r="I36" s="6"/>
      <c r="J36" s="6"/>
      <c r="K36" s="7">
        <v>59.29</v>
      </c>
      <c r="L36" s="7">
        <v>694.3</v>
      </c>
      <c r="M36" s="7">
        <v>36.3</v>
      </c>
      <c r="N36" s="7"/>
      <c r="O36" s="7"/>
      <c r="P36" s="7">
        <v>731</v>
      </c>
    </row>
    <row r="37" spans="1:16" ht="14.25" customHeight="1">
      <c r="A37" s="7">
        <v>8</v>
      </c>
      <c r="B37" s="6">
        <v>217</v>
      </c>
      <c r="C37" s="6" t="s">
        <v>404</v>
      </c>
      <c r="D37" s="6" t="s">
        <v>57</v>
      </c>
      <c r="E37" s="6" t="s">
        <v>277</v>
      </c>
      <c r="F37" s="6"/>
      <c r="G37" s="9">
        <v>0.5208333333333334</v>
      </c>
      <c r="H37" s="6"/>
      <c r="I37" s="6"/>
      <c r="J37" s="6"/>
      <c r="K37" s="7">
        <v>58.45</v>
      </c>
      <c r="L37" s="7">
        <v>687.9</v>
      </c>
      <c r="M37" s="7">
        <v>33.6</v>
      </c>
      <c r="N37" s="7"/>
      <c r="O37" s="7"/>
      <c r="P37" s="7">
        <v>722</v>
      </c>
    </row>
    <row r="38" spans="1:16" ht="14.25" customHeight="1">
      <c r="A38" s="7">
        <v>9</v>
      </c>
      <c r="B38" s="6">
        <v>81</v>
      </c>
      <c r="C38" s="6" t="s">
        <v>65</v>
      </c>
      <c r="D38" s="6" t="s">
        <v>57</v>
      </c>
      <c r="E38" s="6" t="s">
        <v>230</v>
      </c>
      <c r="F38" s="6" t="s">
        <v>405</v>
      </c>
      <c r="G38" s="9">
        <v>0.5208333333333334</v>
      </c>
      <c r="H38" s="6"/>
      <c r="I38" s="6"/>
      <c r="J38" s="6"/>
      <c r="K38" s="7">
        <v>57.61</v>
      </c>
      <c r="L38" s="7">
        <v>679.9</v>
      </c>
      <c r="M38" s="7">
        <v>39.4</v>
      </c>
      <c r="N38" s="7"/>
      <c r="O38" s="7"/>
      <c r="P38" s="7">
        <v>719</v>
      </c>
    </row>
    <row r="39" spans="1:16" ht="14.25" customHeight="1">
      <c r="A39" s="7">
        <v>10</v>
      </c>
      <c r="B39" s="6">
        <v>5</v>
      </c>
      <c r="C39" s="6" t="s">
        <v>406</v>
      </c>
      <c r="D39" s="6" t="s">
        <v>57</v>
      </c>
      <c r="E39" s="6" t="s">
        <v>59</v>
      </c>
      <c r="F39" s="6" t="s">
        <v>269</v>
      </c>
      <c r="G39" s="9">
        <v>0.5208333333333334</v>
      </c>
      <c r="H39" s="6"/>
      <c r="I39" s="6"/>
      <c r="J39" s="6"/>
      <c r="K39" s="7">
        <v>56.59</v>
      </c>
      <c r="L39" s="7">
        <v>668.1</v>
      </c>
      <c r="M39" s="7">
        <v>32.3</v>
      </c>
      <c r="N39" s="7"/>
      <c r="O39" s="7"/>
      <c r="P39" s="7">
        <v>700</v>
      </c>
    </row>
    <row r="40" spans="1:16" ht="14.25" customHeight="1">
      <c r="A40" s="7">
        <v>11</v>
      </c>
      <c r="B40" s="6">
        <v>311</v>
      </c>
      <c r="C40" s="6" t="s">
        <v>85</v>
      </c>
      <c r="D40" s="6" t="s">
        <v>57</v>
      </c>
      <c r="E40" s="6" t="s">
        <v>74</v>
      </c>
      <c r="F40" s="6"/>
      <c r="G40" s="9">
        <v>0.5208333333333334</v>
      </c>
      <c r="H40" s="6"/>
      <c r="I40" s="6"/>
      <c r="J40" s="6"/>
      <c r="K40" s="7">
        <v>56.18</v>
      </c>
      <c r="L40" s="7">
        <v>662.7</v>
      </c>
      <c r="M40" s="7">
        <v>27</v>
      </c>
      <c r="N40" s="7"/>
      <c r="O40" s="7"/>
      <c r="P40" s="7">
        <v>690</v>
      </c>
    </row>
    <row r="41" spans="1:16" ht="14.25" customHeight="1">
      <c r="A41" s="7">
        <v>12</v>
      </c>
      <c r="B41" s="6">
        <v>7</v>
      </c>
      <c r="C41" s="6" t="s">
        <v>407</v>
      </c>
      <c r="D41" s="6" t="s">
        <v>57</v>
      </c>
      <c r="E41" s="6" t="s">
        <v>408</v>
      </c>
      <c r="F41" s="6" t="s">
        <v>82</v>
      </c>
      <c r="G41" s="9">
        <v>0.5208333333333334</v>
      </c>
      <c r="H41" s="6"/>
      <c r="I41" s="6"/>
      <c r="J41" s="6"/>
      <c r="K41" s="7">
        <v>52.52</v>
      </c>
      <c r="L41" s="7">
        <v>611.9</v>
      </c>
      <c r="M41" s="7">
        <v>25.1</v>
      </c>
      <c r="N41" s="7"/>
      <c r="O41" s="7"/>
      <c r="P41" s="7">
        <v>637</v>
      </c>
    </row>
    <row r="42" spans="1:16" ht="14.25" customHeight="1">
      <c r="A42" s="7">
        <v>13</v>
      </c>
      <c r="B42" s="6">
        <v>748</v>
      </c>
      <c r="C42" s="6" t="s">
        <v>100</v>
      </c>
      <c r="D42" s="6" t="s">
        <v>57</v>
      </c>
      <c r="E42" s="6" t="s">
        <v>290</v>
      </c>
      <c r="F42" s="6"/>
      <c r="G42" s="9">
        <v>0.5208333333333334</v>
      </c>
      <c r="H42" s="6"/>
      <c r="I42" s="6"/>
      <c r="J42" s="6"/>
      <c r="K42" s="7">
        <v>49.39</v>
      </c>
      <c r="L42" s="7">
        <v>583.5</v>
      </c>
      <c r="M42" s="7">
        <v>26.2</v>
      </c>
      <c r="N42" s="7"/>
      <c r="O42" s="7"/>
      <c r="P42" s="7">
        <v>610</v>
      </c>
    </row>
    <row r="43" spans="1:16" ht="14.25" customHeight="1">
      <c r="A43" s="7">
        <v>14</v>
      </c>
      <c r="B43" s="6">
        <v>37</v>
      </c>
      <c r="C43" s="6" t="s">
        <v>409</v>
      </c>
      <c r="D43" s="6" t="s">
        <v>57</v>
      </c>
      <c r="E43" s="6" t="s">
        <v>84</v>
      </c>
      <c r="F43" s="6" t="s">
        <v>410</v>
      </c>
      <c r="G43" s="9">
        <v>0.5208333333333334</v>
      </c>
      <c r="H43" s="6"/>
      <c r="I43" s="6"/>
      <c r="J43" s="6"/>
      <c r="K43" s="7">
        <v>47.53</v>
      </c>
      <c r="L43" s="7">
        <v>565.8</v>
      </c>
      <c r="M43" s="7">
        <v>25.4</v>
      </c>
      <c r="N43" s="7"/>
      <c r="O43" s="7"/>
      <c r="P43" s="7">
        <v>591</v>
      </c>
    </row>
    <row r="44" spans="1:16" ht="14.25" customHeight="1">
      <c r="A44" s="7">
        <v>15</v>
      </c>
      <c r="B44" s="6">
        <v>303</v>
      </c>
      <c r="C44" s="6" t="s">
        <v>121</v>
      </c>
      <c r="D44" s="6" t="s">
        <v>57</v>
      </c>
      <c r="E44" s="6" t="s">
        <v>299</v>
      </c>
      <c r="F44" s="6" t="s">
        <v>123</v>
      </c>
      <c r="G44" s="9">
        <v>0.5208333333333334</v>
      </c>
      <c r="H44" s="6"/>
      <c r="I44" s="6"/>
      <c r="J44" s="6"/>
      <c r="K44" s="7">
        <v>46.44</v>
      </c>
      <c r="L44" s="7">
        <v>555.3</v>
      </c>
      <c r="M44" s="7">
        <v>26.2</v>
      </c>
      <c r="N44" s="7"/>
      <c r="O44" s="7"/>
      <c r="P44" s="7">
        <v>582</v>
      </c>
    </row>
    <row r="45" spans="1:16" ht="14.25" customHeight="1">
      <c r="A45" s="7">
        <v>16</v>
      </c>
      <c r="B45" s="6">
        <v>140</v>
      </c>
      <c r="C45" s="6" t="s">
        <v>411</v>
      </c>
      <c r="D45" s="6" t="s">
        <v>57</v>
      </c>
      <c r="E45" s="6" t="s">
        <v>290</v>
      </c>
      <c r="F45" s="6"/>
      <c r="G45" s="9">
        <v>0.5208333333333334</v>
      </c>
      <c r="H45" s="6"/>
      <c r="I45" s="6"/>
      <c r="J45" s="6"/>
      <c r="K45" s="7">
        <v>45.7</v>
      </c>
      <c r="L45" s="7">
        <v>546.8</v>
      </c>
      <c r="M45" s="7">
        <v>25.3</v>
      </c>
      <c r="N45" s="7"/>
      <c r="O45" s="7"/>
      <c r="P45" s="7">
        <v>572</v>
      </c>
    </row>
    <row r="46" spans="1:16" ht="14.25" customHeight="1">
      <c r="A46" s="7">
        <v>17</v>
      </c>
      <c r="B46" s="6">
        <v>27</v>
      </c>
      <c r="C46" s="6" t="s">
        <v>86</v>
      </c>
      <c r="D46" s="6" t="s">
        <v>57</v>
      </c>
      <c r="E46" s="6" t="s">
        <v>109</v>
      </c>
      <c r="F46" s="6" t="s">
        <v>88</v>
      </c>
      <c r="G46" s="9">
        <v>0.5208333333333334</v>
      </c>
      <c r="H46" s="6"/>
      <c r="I46" s="6"/>
      <c r="J46" s="6"/>
      <c r="K46" s="7">
        <v>45.28</v>
      </c>
      <c r="L46" s="7">
        <v>541.4</v>
      </c>
      <c r="M46" s="7">
        <v>23.8</v>
      </c>
      <c r="N46" s="7"/>
      <c r="O46" s="7"/>
      <c r="P46" s="7">
        <v>565</v>
      </c>
    </row>
    <row r="47" spans="1:16" ht="14.25" customHeight="1">
      <c r="A47" s="7">
        <v>18</v>
      </c>
      <c r="B47" s="6">
        <v>1403</v>
      </c>
      <c r="C47" s="6" t="s">
        <v>226</v>
      </c>
      <c r="D47" s="6" t="s">
        <v>57</v>
      </c>
      <c r="E47" s="6" t="s">
        <v>412</v>
      </c>
      <c r="F47" s="6" t="s">
        <v>228</v>
      </c>
      <c r="G47" s="9">
        <v>0.5208333333333334</v>
      </c>
      <c r="H47" s="6"/>
      <c r="I47" s="6"/>
      <c r="J47" s="6"/>
      <c r="K47" s="7">
        <v>45.26</v>
      </c>
      <c r="L47" s="7">
        <v>541</v>
      </c>
      <c r="M47" s="7">
        <v>22.4</v>
      </c>
      <c r="N47" s="7"/>
      <c r="O47" s="7"/>
      <c r="P47" s="7">
        <v>563</v>
      </c>
    </row>
    <row r="48" spans="1:16" ht="14.25" customHeight="1">
      <c r="A48" s="7">
        <v>19</v>
      </c>
      <c r="B48" s="6">
        <v>148</v>
      </c>
      <c r="C48" s="6" t="s">
        <v>413</v>
      </c>
      <c r="D48" s="6" t="s">
        <v>57</v>
      </c>
      <c r="E48" s="6" t="s">
        <v>230</v>
      </c>
      <c r="F48" s="6"/>
      <c r="G48" s="9">
        <v>0.5208333333333334</v>
      </c>
      <c r="H48" s="6"/>
      <c r="I48" s="6"/>
      <c r="J48" s="6"/>
      <c r="K48" s="7">
        <v>45.14</v>
      </c>
      <c r="L48" s="7">
        <v>539.2</v>
      </c>
      <c r="M48" s="7">
        <v>22.7</v>
      </c>
      <c r="N48" s="7"/>
      <c r="O48" s="7"/>
      <c r="P48" s="7">
        <v>562</v>
      </c>
    </row>
    <row r="49" spans="1:16" ht="14.25" customHeight="1">
      <c r="A49" s="7">
        <v>21</v>
      </c>
      <c r="B49" s="6">
        <v>331</v>
      </c>
      <c r="C49" s="6" t="s">
        <v>415</v>
      </c>
      <c r="D49" s="6" t="s">
        <v>57</v>
      </c>
      <c r="E49" s="6" t="s">
        <v>266</v>
      </c>
      <c r="F49" s="6" t="s">
        <v>416</v>
      </c>
      <c r="G49" s="9">
        <v>0.5208333333333334</v>
      </c>
      <c r="H49" s="6"/>
      <c r="I49" s="6"/>
      <c r="J49" s="6"/>
      <c r="K49" s="7">
        <v>44.62</v>
      </c>
      <c r="L49" s="7">
        <v>529</v>
      </c>
      <c r="M49" s="7">
        <v>24.4</v>
      </c>
      <c r="N49" s="7"/>
      <c r="O49" s="7"/>
      <c r="P49" s="7">
        <v>553</v>
      </c>
    </row>
    <row r="50" spans="1:16" ht="14.25" customHeight="1">
      <c r="A50" s="7">
        <v>22</v>
      </c>
      <c r="B50" s="6">
        <v>10</v>
      </c>
      <c r="C50" s="6" t="s">
        <v>417</v>
      </c>
      <c r="D50" s="6" t="s">
        <v>57</v>
      </c>
      <c r="E50" s="6" t="s">
        <v>290</v>
      </c>
      <c r="F50" s="6"/>
      <c r="G50" s="9">
        <v>0.5208333333333334</v>
      </c>
      <c r="H50" s="6"/>
      <c r="I50" s="6"/>
      <c r="J50" s="6"/>
      <c r="K50" s="7">
        <v>42.97</v>
      </c>
      <c r="L50" s="7">
        <v>493.6</v>
      </c>
      <c r="M50" s="7">
        <v>21.2</v>
      </c>
      <c r="N50" s="7"/>
      <c r="O50" s="7"/>
      <c r="P50" s="7">
        <v>515</v>
      </c>
    </row>
    <row r="51" spans="1:16" ht="14.25" customHeight="1">
      <c r="A51" s="7">
        <v>23</v>
      </c>
      <c r="B51" s="6">
        <v>414</v>
      </c>
      <c r="C51" s="6" t="s">
        <v>418</v>
      </c>
      <c r="D51" s="6" t="s">
        <v>57</v>
      </c>
      <c r="E51" s="6" t="s">
        <v>266</v>
      </c>
      <c r="F51" s="6" t="s">
        <v>267</v>
      </c>
      <c r="G51" s="9">
        <v>0.5208333333333334</v>
      </c>
      <c r="H51" s="6"/>
      <c r="I51" s="6"/>
      <c r="J51" s="6"/>
      <c r="K51" s="7">
        <v>41.27</v>
      </c>
      <c r="L51" s="7">
        <v>457.4</v>
      </c>
      <c r="M51" s="7">
        <v>32.2</v>
      </c>
      <c r="N51" s="7"/>
      <c r="O51" s="7"/>
      <c r="P51" s="7">
        <v>490</v>
      </c>
    </row>
    <row r="52" spans="1:16" ht="14.25" customHeight="1">
      <c r="A52" s="7">
        <v>24</v>
      </c>
      <c r="B52" s="6">
        <v>1232</v>
      </c>
      <c r="C52" s="6" t="s">
        <v>92</v>
      </c>
      <c r="D52" s="6" t="s">
        <v>57</v>
      </c>
      <c r="E52" s="6" t="s">
        <v>296</v>
      </c>
      <c r="F52" s="6"/>
      <c r="G52" s="9">
        <v>0.5208333333333334</v>
      </c>
      <c r="H52" s="6"/>
      <c r="I52" s="6"/>
      <c r="J52" s="6"/>
      <c r="K52" s="7">
        <v>40.78</v>
      </c>
      <c r="L52" s="7">
        <v>447</v>
      </c>
      <c r="M52" s="7">
        <v>18</v>
      </c>
      <c r="N52" s="7"/>
      <c r="O52" s="7"/>
      <c r="P52" s="7">
        <v>465</v>
      </c>
    </row>
    <row r="53" spans="1:16" ht="14.25" customHeight="1">
      <c r="A53" s="7">
        <v>25</v>
      </c>
      <c r="B53" s="6">
        <v>57</v>
      </c>
      <c r="C53" s="6" t="s">
        <v>419</v>
      </c>
      <c r="D53" s="6" t="s">
        <v>57</v>
      </c>
      <c r="E53" s="6" t="s">
        <v>420</v>
      </c>
      <c r="F53" s="6" t="s">
        <v>421</v>
      </c>
      <c r="G53" s="9">
        <v>0.5208333333333334</v>
      </c>
      <c r="H53" s="6"/>
      <c r="I53" s="6"/>
      <c r="J53" s="6"/>
      <c r="K53" s="7">
        <v>40.48</v>
      </c>
      <c r="L53" s="7">
        <v>440.6</v>
      </c>
      <c r="M53" s="7">
        <v>20.5</v>
      </c>
      <c r="N53" s="7"/>
      <c r="O53" s="7"/>
      <c r="P53" s="7">
        <v>461</v>
      </c>
    </row>
    <row r="54" spans="1:16" ht="14.25" customHeight="1">
      <c r="A54" s="7">
        <v>25</v>
      </c>
      <c r="B54" s="6">
        <v>545</v>
      </c>
      <c r="C54" s="6" t="s">
        <v>422</v>
      </c>
      <c r="D54" s="6" t="s">
        <v>57</v>
      </c>
      <c r="E54" s="6" t="s">
        <v>98</v>
      </c>
      <c r="F54" s="6" t="s">
        <v>278</v>
      </c>
      <c r="G54" s="9">
        <v>0.5208333333333334</v>
      </c>
      <c r="H54" s="6"/>
      <c r="I54" s="6"/>
      <c r="J54" s="6"/>
      <c r="K54" s="7">
        <v>40.5</v>
      </c>
      <c r="L54" s="7">
        <v>441.1</v>
      </c>
      <c r="M54" s="7">
        <v>19.6</v>
      </c>
      <c r="N54" s="7"/>
      <c r="O54" s="7"/>
      <c r="P54" s="7">
        <v>461</v>
      </c>
    </row>
    <row r="55" spans="1:16" ht="14.25" customHeight="1">
      <c r="A55" s="7"/>
      <c r="B55" s="6"/>
      <c r="C55" s="6"/>
      <c r="D55" s="6"/>
      <c r="E55" s="6"/>
      <c r="F55" s="6"/>
      <c r="G55" s="9"/>
      <c r="H55" s="6"/>
      <c r="I55" s="6"/>
      <c r="J55" s="6"/>
      <c r="K55" s="7"/>
      <c r="L55" s="7"/>
      <c r="M55" s="7"/>
      <c r="N55" s="7"/>
      <c r="O55" s="7"/>
      <c r="P55" s="7"/>
    </row>
    <row r="56" spans="1:16" ht="14.25" customHeight="1">
      <c r="A56" s="7"/>
      <c r="B56" s="6"/>
      <c r="C56" s="6"/>
      <c r="D56" s="6"/>
      <c r="E56" s="6"/>
      <c r="F56" s="6"/>
      <c r="G56" s="9"/>
      <c r="H56" s="6"/>
      <c r="I56" s="6"/>
      <c r="J56" s="6"/>
      <c r="K56" s="7"/>
      <c r="L56" s="7"/>
      <c r="M56" s="7"/>
      <c r="N56" s="7"/>
      <c r="O56" s="7"/>
      <c r="P56" s="7"/>
    </row>
    <row r="57" spans="1:16" ht="14.25" customHeight="1">
      <c r="A57" s="7"/>
      <c r="B57" s="6"/>
      <c r="C57" s="6"/>
      <c r="D57" s="6"/>
      <c r="E57" s="6"/>
      <c r="F57" s="6"/>
      <c r="G57" s="9"/>
      <c r="H57" s="6"/>
      <c r="I57" s="6"/>
      <c r="J57" s="6"/>
      <c r="K57" s="7"/>
      <c r="L57" s="7"/>
      <c r="M57" s="7"/>
      <c r="N57" s="7"/>
      <c r="O57" s="7"/>
      <c r="P57" s="7"/>
    </row>
    <row r="58" spans="1:16" ht="14.25" customHeight="1">
      <c r="A58" s="7">
        <v>30</v>
      </c>
      <c r="B58" s="6">
        <v>2929</v>
      </c>
      <c r="C58" s="6" t="s">
        <v>236</v>
      </c>
      <c r="D58" s="6" t="s">
        <v>57</v>
      </c>
      <c r="E58" s="6" t="s">
        <v>283</v>
      </c>
      <c r="F58" s="6" t="s">
        <v>238</v>
      </c>
      <c r="G58" s="9">
        <v>0.5208333333333334</v>
      </c>
      <c r="H58" s="6"/>
      <c r="I58" s="6"/>
      <c r="J58" s="6"/>
      <c r="K58" s="7">
        <v>39.04</v>
      </c>
      <c r="L58" s="7">
        <v>408.2</v>
      </c>
      <c r="M58" s="7">
        <v>14.1</v>
      </c>
      <c r="N58" s="7"/>
      <c r="O58" s="7"/>
      <c r="P58" s="7">
        <v>422</v>
      </c>
    </row>
    <row r="59" spans="1:16" ht="14.25" customHeight="1">
      <c r="A59" s="7">
        <v>33</v>
      </c>
      <c r="B59" s="6">
        <v>666</v>
      </c>
      <c r="C59" s="6" t="s">
        <v>423</v>
      </c>
      <c r="D59" s="6" t="s">
        <v>57</v>
      </c>
      <c r="E59" s="6" t="s">
        <v>185</v>
      </c>
      <c r="F59" s="6" t="s">
        <v>287</v>
      </c>
      <c r="G59" s="9">
        <v>0.5208333333333334</v>
      </c>
      <c r="H59" s="6"/>
      <c r="I59" s="6"/>
      <c r="J59" s="6"/>
      <c r="K59" s="7">
        <v>38.1</v>
      </c>
      <c r="L59" s="7">
        <v>385.1</v>
      </c>
      <c r="M59" s="7">
        <v>14.3</v>
      </c>
      <c r="N59" s="7"/>
      <c r="O59" s="7"/>
      <c r="P59" s="7">
        <v>399</v>
      </c>
    </row>
    <row r="60" spans="1:16" ht="14.25" customHeight="1">
      <c r="A60" s="7">
        <v>34</v>
      </c>
      <c r="B60" s="6">
        <v>73</v>
      </c>
      <c r="C60" s="6" t="s">
        <v>424</v>
      </c>
      <c r="D60" s="6" t="s">
        <v>57</v>
      </c>
      <c r="E60" s="6" t="s">
        <v>79</v>
      </c>
      <c r="F60" s="6" t="s">
        <v>298</v>
      </c>
      <c r="G60" s="9">
        <v>0.5208333333333334</v>
      </c>
      <c r="H60" s="6"/>
      <c r="I60" s="6"/>
      <c r="J60" s="6"/>
      <c r="K60" s="7">
        <v>34.86</v>
      </c>
      <c r="L60" s="7">
        <v>306.6</v>
      </c>
      <c r="M60" s="7">
        <v>15.9</v>
      </c>
      <c r="N60" s="7"/>
      <c r="O60" s="7"/>
      <c r="P60" s="7">
        <v>323</v>
      </c>
    </row>
    <row r="61" spans="1:16" ht="14.25" customHeight="1">
      <c r="A61" s="7">
        <v>35</v>
      </c>
      <c r="B61" s="6">
        <v>523</v>
      </c>
      <c r="C61" s="6" t="s">
        <v>425</v>
      </c>
      <c r="D61" s="6" t="s">
        <v>57</v>
      </c>
      <c r="E61" s="6" t="s">
        <v>426</v>
      </c>
      <c r="F61" s="6"/>
      <c r="G61" s="9">
        <v>0.5208333333333334</v>
      </c>
      <c r="H61" s="6"/>
      <c r="I61" s="6"/>
      <c r="J61" s="6"/>
      <c r="K61" s="7">
        <v>31.54</v>
      </c>
      <c r="L61" s="7">
        <v>271.5</v>
      </c>
      <c r="M61" s="7">
        <v>22.3</v>
      </c>
      <c r="N61" s="7"/>
      <c r="O61" s="7"/>
      <c r="P61" s="7">
        <v>294</v>
      </c>
    </row>
    <row r="62" spans="1:16" ht="14.25" customHeight="1">
      <c r="A62" s="7">
        <v>36</v>
      </c>
      <c r="B62" s="6">
        <v>18</v>
      </c>
      <c r="C62" s="6" t="s">
        <v>427</v>
      </c>
      <c r="D62" s="6" t="s">
        <v>57</v>
      </c>
      <c r="E62" s="6" t="s">
        <v>87</v>
      </c>
      <c r="F62" s="6"/>
      <c r="G62" s="9">
        <v>0.5208333333333334</v>
      </c>
      <c r="H62" s="6"/>
      <c r="I62" s="6"/>
      <c r="J62" s="6"/>
      <c r="K62" s="7">
        <v>28.78</v>
      </c>
      <c r="L62" s="7">
        <v>247</v>
      </c>
      <c r="M62" s="7">
        <v>5.2</v>
      </c>
      <c r="N62" s="7"/>
      <c r="O62" s="7"/>
      <c r="P62" s="7">
        <v>252</v>
      </c>
    </row>
    <row r="63" spans="1:16" ht="14.25" customHeight="1">
      <c r="A63" s="7">
        <v>37</v>
      </c>
      <c r="B63" s="6">
        <v>84</v>
      </c>
      <c r="C63" s="6" t="s">
        <v>428</v>
      </c>
      <c r="D63" s="6" t="s">
        <v>57</v>
      </c>
      <c r="E63" s="6" t="s">
        <v>98</v>
      </c>
      <c r="F63" s="6" t="s">
        <v>287</v>
      </c>
      <c r="G63" s="9">
        <v>0.5208333333333334</v>
      </c>
      <c r="H63" s="6"/>
      <c r="I63" s="6"/>
      <c r="J63" s="6"/>
      <c r="K63" s="7">
        <v>25.21</v>
      </c>
      <c r="L63" s="7">
        <v>215.4</v>
      </c>
      <c r="M63" s="7">
        <v>13.6</v>
      </c>
      <c r="N63" s="7"/>
      <c r="O63" s="7"/>
      <c r="P63" s="7">
        <v>229</v>
      </c>
    </row>
    <row r="64" spans="1:16" ht="14.25" customHeight="1">
      <c r="A64" s="7">
        <v>38</v>
      </c>
      <c r="B64" s="6">
        <v>909</v>
      </c>
      <c r="C64" s="6" t="s">
        <v>429</v>
      </c>
      <c r="D64" s="6" t="s">
        <v>301</v>
      </c>
      <c r="E64" s="6" t="s">
        <v>234</v>
      </c>
      <c r="F64" s="6" t="s">
        <v>298</v>
      </c>
      <c r="G64" s="9">
        <v>0.5208333333333334</v>
      </c>
      <c r="H64" s="6"/>
      <c r="I64" s="6"/>
      <c r="J64" s="6"/>
      <c r="K64" s="7">
        <v>25.2</v>
      </c>
      <c r="L64" s="7">
        <v>215.3</v>
      </c>
      <c r="M64" s="7">
        <v>4.7</v>
      </c>
      <c r="N64" s="7"/>
      <c r="O64" s="7"/>
      <c r="P64" s="7">
        <v>220</v>
      </c>
    </row>
    <row r="65" spans="1:16" ht="14.25" customHeight="1">
      <c r="A65" s="7">
        <v>40</v>
      </c>
      <c r="B65" s="6">
        <v>606</v>
      </c>
      <c r="C65" s="6" t="s">
        <v>430</v>
      </c>
      <c r="D65" s="6" t="s">
        <v>57</v>
      </c>
      <c r="E65" s="6" t="s">
        <v>431</v>
      </c>
      <c r="F65" s="6"/>
      <c r="G65" s="9">
        <v>0.5208333333333334</v>
      </c>
      <c r="H65" s="6"/>
      <c r="I65" s="6"/>
      <c r="J65" s="6"/>
      <c r="K65" s="7">
        <v>22.57</v>
      </c>
      <c r="L65" s="7">
        <v>183.4</v>
      </c>
      <c r="M65" s="7">
        <v>3.4</v>
      </c>
      <c r="N65" s="7"/>
      <c r="O65" s="7"/>
      <c r="P65" s="7">
        <v>187</v>
      </c>
    </row>
    <row r="66" spans="1:16" ht="14.25" customHeight="1">
      <c r="A66" s="7">
        <v>41</v>
      </c>
      <c r="B66" s="6">
        <v>52375</v>
      </c>
      <c r="C66" s="6" t="s">
        <v>432</v>
      </c>
      <c r="D66" s="6" t="s">
        <v>57</v>
      </c>
      <c r="E66" s="6" t="s">
        <v>87</v>
      </c>
      <c r="F66" s="6" t="s">
        <v>287</v>
      </c>
      <c r="G66" s="9">
        <v>0.5208333333333334</v>
      </c>
      <c r="H66" s="6"/>
      <c r="I66" s="6"/>
      <c r="J66" s="6"/>
      <c r="K66" s="7">
        <v>11.59</v>
      </c>
      <c r="L66" s="7">
        <v>95.7</v>
      </c>
      <c r="M66" s="7"/>
      <c r="N66" s="7"/>
      <c r="O66" s="7"/>
      <c r="P66" s="7">
        <v>96</v>
      </c>
    </row>
    <row r="67" spans="1:16" ht="14.25" customHeight="1">
      <c r="A67" s="7">
        <v>42</v>
      </c>
      <c r="B67" s="6">
        <v>911</v>
      </c>
      <c r="C67" s="6" t="s">
        <v>140</v>
      </c>
      <c r="D67" s="6" t="s">
        <v>57</v>
      </c>
      <c r="E67" s="6" t="s">
        <v>293</v>
      </c>
      <c r="F67" s="6" t="s">
        <v>142</v>
      </c>
      <c r="G67" s="9">
        <v>0.5208333333333334</v>
      </c>
      <c r="H67" s="6"/>
      <c r="I67" s="6"/>
      <c r="J67" s="6"/>
      <c r="K67" s="7">
        <v>8.77</v>
      </c>
      <c r="L67" s="7">
        <v>74</v>
      </c>
      <c r="M67" s="7"/>
      <c r="N67" s="7"/>
      <c r="O67" s="7"/>
      <c r="P67" s="7">
        <v>74</v>
      </c>
    </row>
    <row r="68" spans="1:16" ht="14.25" customHeight="1">
      <c r="A68" s="7">
        <v>43</v>
      </c>
      <c r="B68" s="6">
        <v>976</v>
      </c>
      <c r="C68" s="6" t="s">
        <v>433</v>
      </c>
      <c r="D68" s="6" t="s">
        <v>57</v>
      </c>
      <c r="E68" s="6" t="s">
        <v>115</v>
      </c>
      <c r="F68" s="6"/>
      <c r="G68" s="6"/>
      <c r="H68" s="6"/>
      <c r="I68" s="6"/>
      <c r="J68" s="6"/>
      <c r="K68" s="7">
        <v>7</v>
      </c>
      <c r="L68" s="7">
        <v>57.1</v>
      </c>
      <c r="M68" s="7"/>
      <c r="N68" s="7"/>
      <c r="O68" s="7"/>
      <c r="P68" s="7">
        <v>57</v>
      </c>
    </row>
    <row r="70" ht="18">
      <c r="A70" s="3" t="s">
        <v>302</v>
      </c>
    </row>
    <row r="72" spans="1:2" ht="15">
      <c r="A72" s="25" t="s">
        <v>7</v>
      </c>
      <c r="B72" s="25" t="s">
        <v>43</v>
      </c>
    </row>
    <row r="74" ht="18">
      <c r="A74" s="3" t="s">
        <v>303</v>
      </c>
    </row>
    <row r="76" spans="1:2" ht="15">
      <c r="A76" s="25" t="s">
        <v>7</v>
      </c>
      <c r="B76" s="25" t="s">
        <v>43</v>
      </c>
    </row>
    <row r="77" spans="1:2" ht="30">
      <c r="A77" s="6">
        <v>109</v>
      </c>
      <c r="B77" s="6" t="s">
        <v>116</v>
      </c>
    </row>
    <row r="78" spans="1:2" ht="30">
      <c r="A78" s="6">
        <v>1511</v>
      </c>
      <c r="B78" s="6" t="s">
        <v>434</v>
      </c>
    </row>
    <row r="79" spans="1:2" ht="30">
      <c r="A79" s="6">
        <v>1701</v>
      </c>
      <c r="B79" s="6" t="s">
        <v>435</v>
      </c>
    </row>
    <row r="80" spans="1:2" ht="30">
      <c r="A80" s="6">
        <v>605</v>
      </c>
      <c r="B80" s="6" t="s">
        <v>436</v>
      </c>
    </row>
    <row r="81" spans="1:2" ht="30">
      <c r="A81" s="6">
        <v>333</v>
      </c>
      <c r="B81" s="6" t="s">
        <v>437</v>
      </c>
    </row>
    <row r="82" spans="1:2" ht="30">
      <c r="A82" s="6">
        <v>1461</v>
      </c>
      <c r="B82" s="6" t="s">
        <v>438</v>
      </c>
    </row>
    <row r="83" spans="1:2" ht="30">
      <c r="A83" s="6">
        <v>141</v>
      </c>
      <c r="B83" s="6" t="s">
        <v>94</v>
      </c>
    </row>
    <row r="84" spans="1:2" ht="45">
      <c r="A84" s="6">
        <v>114</v>
      </c>
      <c r="B84" s="6" t="s">
        <v>439</v>
      </c>
    </row>
    <row r="85" spans="1:2" ht="45">
      <c r="A85" s="6">
        <v>1976</v>
      </c>
      <c r="B85" s="6" t="s">
        <v>440</v>
      </c>
    </row>
    <row r="86" spans="1:2" ht="45">
      <c r="A86" s="6">
        <v>1006</v>
      </c>
      <c r="B86" s="6" t="s">
        <v>441</v>
      </c>
    </row>
    <row r="87" spans="1:2" ht="30">
      <c r="A87" s="6">
        <v>2500</v>
      </c>
      <c r="B87" s="6" t="s">
        <v>156</v>
      </c>
    </row>
    <row r="88" spans="1:2" ht="30">
      <c r="A88" s="6">
        <v>25</v>
      </c>
      <c r="B88" s="6" t="s">
        <v>153</v>
      </c>
    </row>
    <row r="89" spans="1:2" ht="30">
      <c r="A89" s="6">
        <v>1200</v>
      </c>
      <c r="B89" s="6" t="s">
        <v>442</v>
      </c>
    </row>
    <row r="90" spans="1:2" ht="45">
      <c r="A90" s="6">
        <v>527</v>
      </c>
      <c r="B90" s="6" t="s">
        <v>443</v>
      </c>
    </row>
    <row r="91" spans="1:2" ht="30">
      <c r="A91" s="6">
        <v>803</v>
      </c>
      <c r="B91" s="6" t="s">
        <v>444</v>
      </c>
    </row>
    <row r="92" spans="1:2" ht="30">
      <c r="A92" s="6">
        <v>3270</v>
      </c>
      <c r="B92" s="6" t="s">
        <v>118</v>
      </c>
    </row>
    <row r="93" spans="1:2" ht="30">
      <c r="A93" s="6">
        <v>5058</v>
      </c>
      <c r="B93" s="6" t="s">
        <v>445</v>
      </c>
    </row>
    <row r="94" spans="1:2" ht="30">
      <c r="A94" s="6">
        <v>778</v>
      </c>
      <c r="B94" s="6" t="s">
        <v>446</v>
      </c>
    </row>
    <row r="95" spans="1:2" ht="30">
      <c r="A95" s="6">
        <v>250</v>
      </c>
      <c r="B95" s="6" t="s">
        <v>447</v>
      </c>
    </row>
    <row r="96" spans="1:2" ht="45">
      <c r="A96" s="6">
        <v>444</v>
      </c>
      <c r="B96" s="6" t="s">
        <v>448</v>
      </c>
    </row>
    <row r="97" spans="1:2" ht="45">
      <c r="A97" s="6">
        <v>39</v>
      </c>
      <c r="B97" s="6" t="s">
        <v>449</v>
      </c>
    </row>
    <row r="98" spans="1:2" ht="30">
      <c r="A98" s="6">
        <v>505</v>
      </c>
      <c r="B98" s="6" t="s">
        <v>450</v>
      </c>
    </row>
    <row r="99" spans="1:2" ht="30">
      <c r="A99" s="6">
        <v>593</v>
      </c>
      <c r="B99" s="6" t="s">
        <v>451</v>
      </c>
    </row>
    <row r="100" spans="1:2" ht="30">
      <c r="A100" s="6">
        <v>91</v>
      </c>
      <c r="B100" s="6" t="s">
        <v>452</v>
      </c>
    </row>
    <row r="101" spans="1:2" ht="30">
      <c r="A101" s="6">
        <v>515</v>
      </c>
      <c r="B101" s="6" t="s">
        <v>453</v>
      </c>
    </row>
    <row r="102" spans="1:2" ht="30">
      <c r="A102" s="6">
        <v>714</v>
      </c>
      <c r="B102" s="6" t="s">
        <v>454</v>
      </c>
    </row>
    <row r="103" spans="1:2" ht="30">
      <c r="A103" s="6">
        <v>24</v>
      </c>
      <c r="B103" s="6" t="s">
        <v>455</v>
      </c>
    </row>
    <row r="104" spans="1:2" ht="30">
      <c r="A104" s="6">
        <v>171</v>
      </c>
      <c r="B104" s="6" t="s">
        <v>456</v>
      </c>
    </row>
    <row r="105" spans="1:2" ht="30">
      <c r="A105" s="6">
        <v>202</v>
      </c>
      <c r="B105" s="6" t="s">
        <v>457</v>
      </c>
    </row>
    <row r="107" ht="18">
      <c r="A107" s="3" t="s">
        <v>304</v>
      </c>
    </row>
    <row r="109" spans="1:2" ht="15">
      <c r="A109" s="25" t="s">
        <v>305</v>
      </c>
      <c r="B109" s="25" t="s">
        <v>306</v>
      </c>
    </row>
    <row r="110" spans="1:2" ht="30">
      <c r="A110" s="6" t="s">
        <v>307</v>
      </c>
      <c r="B110" s="38">
        <v>57686</v>
      </c>
    </row>
    <row r="111" spans="1:2" ht="30">
      <c r="A111" s="6" t="s">
        <v>308</v>
      </c>
      <c r="B111" s="6" t="s">
        <v>458</v>
      </c>
    </row>
    <row r="112" spans="1:2" ht="45">
      <c r="A112" s="6" t="s">
        <v>310</v>
      </c>
      <c r="B112" s="6">
        <v>43</v>
      </c>
    </row>
    <row r="113" spans="1:2" ht="45">
      <c r="A113" s="6" t="s">
        <v>311</v>
      </c>
      <c r="B113" s="6">
        <v>43</v>
      </c>
    </row>
    <row r="114" spans="1:2" ht="30">
      <c r="A114" s="6" t="s">
        <v>312</v>
      </c>
      <c r="B114" s="6">
        <v>37</v>
      </c>
    </row>
    <row r="115" spans="1:2" ht="60">
      <c r="A115" s="6" t="s">
        <v>313</v>
      </c>
      <c r="B115" s="6">
        <v>29</v>
      </c>
    </row>
    <row r="116" spans="1:2" ht="45">
      <c r="A116" s="6" t="s">
        <v>314</v>
      </c>
      <c r="B116" s="6">
        <v>6</v>
      </c>
    </row>
    <row r="117" spans="1:2" ht="60">
      <c r="A117" s="6" t="s">
        <v>315</v>
      </c>
      <c r="B117" s="6">
        <v>6</v>
      </c>
    </row>
    <row r="118" spans="1:2" ht="45">
      <c r="A118" s="6" t="s">
        <v>316</v>
      </c>
      <c r="B118" s="38">
        <v>1816719</v>
      </c>
    </row>
    <row r="119" spans="1:2" ht="15">
      <c r="A119" s="6" t="s">
        <v>317</v>
      </c>
      <c r="B119" s="6" t="s">
        <v>458</v>
      </c>
    </row>
    <row r="120" spans="1:2" ht="30">
      <c r="A120" s="6" t="s">
        <v>318</v>
      </c>
      <c r="B120" s="38">
        <v>176472222222222</v>
      </c>
    </row>
    <row r="121" spans="1:2" ht="30">
      <c r="A121" s="6" t="s">
        <v>319</v>
      </c>
      <c r="B121" s="38">
        <v>196388888888889</v>
      </c>
    </row>
    <row r="122" spans="1:2" ht="60">
      <c r="A122" s="6" t="s">
        <v>320</v>
      </c>
      <c r="B122" s="6">
        <v>72</v>
      </c>
    </row>
    <row r="123" spans="1:2" ht="45">
      <c r="A123" s="6" t="s">
        <v>321</v>
      </c>
      <c r="B123" s="38">
        <v>1515719</v>
      </c>
    </row>
    <row r="124" spans="1:2" ht="45">
      <c r="A124" s="6" t="s">
        <v>322</v>
      </c>
      <c r="B124" s="6" t="s">
        <v>459</v>
      </c>
    </row>
    <row r="125" spans="1:2" ht="45">
      <c r="A125" s="6" t="s">
        <v>324</v>
      </c>
      <c r="B125" s="6" t="s">
        <v>460</v>
      </c>
    </row>
    <row r="126" spans="1:2" ht="60">
      <c r="A126" s="6" t="s">
        <v>326</v>
      </c>
      <c r="B126" s="38">
        <v>30931507006215</v>
      </c>
    </row>
    <row r="127" spans="1:2" ht="60">
      <c r="A127" s="6" t="s">
        <v>327</v>
      </c>
      <c r="B127" s="6">
        <v>6</v>
      </c>
    </row>
    <row r="128" spans="1:2" ht="30">
      <c r="A128" s="6" t="s">
        <v>328</v>
      </c>
      <c r="B128" s="6" t="s">
        <v>461</v>
      </c>
    </row>
    <row r="129" spans="1:2" ht="45">
      <c r="A129" s="6" t="s">
        <v>330</v>
      </c>
      <c r="B129" s="6" t="s">
        <v>462</v>
      </c>
    </row>
    <row r="130" spans="1:2" ht="45">
      <c r="A130" s="6" t="s">
        <v>332</v>
      </c>
      <c r="B130" s="6">
        <v>0</v>
      </c>
    </row>
    <row r="131" spans="1:2" ht="45">
      <c r="A131" s="6" t="s">
        <v>333</v>
      </c>
      <c r="B131" s="6" t="s">
        <v>463</v>
      </c>
    </row>
    <row r="132" spans="1:2" ht="45">
      <c r="A132" s="6" t="s">
        <v>335</v>
      </c>
      <c r="B132" s="6" t="s">
        <v>464</v>
      </c>
    </row>
    <row r="133" spans="1:2" ht="30">
      <c r="A133" s="6" t="s">
        <v>337</v>
      </c>
      <c r="B133" s="6" t="s">
        <v>465</v>
      </c>
    </row>
    <row r="134" spans="1:2" ht="60">
      <c r="A134" s="6" t="s">
        <v>339</v>
      </c>
      <c r="B134" s="38">
        <v>202930318556807</v>
      </c>
    </row>
    <row r="135" spans="1:2" ht="45">
      <c r="A135" s="6" t="s">
        <v>340</v>
      </c>
      <c r="B135" s="38">
        <v>69943177330298</v>
      </c>
    </row>
    <row r="136" spans="1:2" ht="45">
      <c r="A136" s="6" t="s">
        <v>341</v>
      </c>
      <c r="B136" s="38">
        <v>210397758687914</v>
      </c>
    </row>
    <row r="137" spans="1:2" ht="60">
      <c r="A137" s="6" t="s">
        <v>342</v>
      </c>
      <c r="B137" s="6">
        <v>0</v>
      </c>
    </row>
    <row r="138" spans="1:2" ht="45">
      <c r="A138" s="6" t="s">
        <v>343</v>
      </c>
      <c r="B138" s="38">
        <v>525994396719786</v>
      </c>
    </row>
    <row r="139" spans="1:2" ht="45">
      <c r="A139" s="6" t="s">
        <v>344</v>
      </c>
      <c r="B139" s="38">
        <v>375710283371276</v>
      </c>
    </row>
    <row r="140" spans="1:2" ht="30">
      <c r="A140" s="6" t="s">
        <v>345</v>
      </c>
      <c r="B140" s="6">
        <v>1</v>
      </c>
    </row>
    <row r="141" spans="1:2" ht="30">
      <c r="A141" s="6" t="s">
        <v>346</v>
      </c>
      <c r="B141" s="6">
        <v>1</v>
      </c>
    </row>
    <row r="142" spans="1:2" ht="30">
      <c r="A142" s="6" t="s">
        <v>347</v>
      </c>
      <c r="B142" s="6">
        <v>1</v>
      </c>
    </row>
    <row r="143" spans="1:2" ht="30">
      <c r="A143" s="6" t="s">
        <v>349</v>
      </c>
      <c r="B143" s="6">
        <v>1</v>
      </c>
    </row>
    <row r="145" ht="18">
      <c r="A145" s="3" t="s">
        <v>350</v>
      </c>
    </row>
    <row r="147" spans="1:2" ht="15">
      <c r="A147" s="25" t="s">
        <v>305</v>
      </c>
      <c r="B147" s="25" t="s">
        <v>306</v>
      </c>
    </row>
    <row r="148" spans="1:2" ht="15">
      <c r="A148" s="6" t="s">
        <v>351</v>
      </c>
      <c r="B148" s="6" t="s">
        <v>352</v>
      </c>
    </row>
    <row r="149" spans="1:2" ht="45">
      <c r="A149" s="6" t="s">
        <v>353</v>
      </c>
      <c r="B149" s="6">
        <v>1</v>
      </c>
    </row>
    <row r="150" spans="1:2" ht="30">
      <c r="A150" s="6" t="s">
        <v>354</v>
      </c>
      <c r="B150" s="6">
        <v>1</v>
      </c>
    </row>
    <row r="151" spans="1:2" ht="45">
      <c r="A151" s="6" t="s">
        <v>355</v>
      </c>
      <c r="B151" s="6">
        <v>0</v>
      </c>
    </row>
    <row r="152" spans="1:2" ht="45">
      <c r="A152" s="6" t="s">
        <v>356</v>
      </c>
      <c r="B152" s="6">
        <v>1</v>
      </c>
    </row>
    <row r="153" spans="1:2" ht="60">
      <c r="A153" s="6" t="s">
        <v>357</v>
      </c>
      <c r="B153" s="6">
        <v>1</v>
      </c>
    </row>
    <row r="154" spans="1:2" ht="45">
      <c r="A154" s="6" t="s">
        <v>358</v>
      </c>
      <c r="B154" s="6">
        <v>0</v>
      </c>
    </row>
    <row r="155" spans="1:2" ht="15">
      <c r="A155" s="6" t="s">
        <v>359</v>
      </c>
      <c r="B155" s="6">
        <v>7</v>
      </c>
    </row>
    <row r="156" spans="1:2" ht="30">
      <c r="A156" s="6" t="s">
        <v>360</v>
      </c>
      <c r="B156" s="6">
        <v>40</v>
      </c>
    </row>
    <row r="157" spans="1:2" ht="30">
      <c r="A157" s="6" t="s">
        <v>361</v>
      </c>
      <c r="B157" s="39">
        <v>40664</v>
      </c>
    </row>
    <row r="158" spans="1:2" ht="30">
      <c r="A158" s="6" t="s">
        <v>362</v>
      </c>
      <c r="B158" s="6" t="s">
        <v>363</v>
      </c>
    </row>
    <row r="159" spans="1:2" ht="30">
      <c r="A159" s="6" t="s">
        <v>349</v>
      </c>
      <c r="B159" s="6">
        <v>0</v>
      </c>
    </row>
    <row r="160" spans="1:2" ht="60">
      <c r="A160" s="6" t="s">
        <v>364</v>
      </c>
      <c r="B160" s="6" t="s">
        <v>365</v>
      </c>
    </row>
    <row r="161" spans="1:2" ht="45">
      <c r="A161" s="6" t="s">
        <v>366</v>
      </c>
      <c r="B161" s="6">
        <v>0</v>
      </c>
    </row>
    <row r="162" spans="1:2" ht="75">
      <c r="A162" s="6" t="s">
        <v>367</v>
      </c>
      <c r="B162" s="6">
        <v>1</v>
      </c>
    </row>
    <row r="163" spans="1:2" ht="75">
      <c r="A163" s="6" t="s">
        <v>368</v>
      </c>
      <c r="B163" s="6">
        <v>1</v>
      </c>
    </row>
    <row r="164" spans="1:2" ht="90">
      <c r="A164" s="6" t="s">
        <v>369</v>
      </c>
      <c r="B164" s="6">
        <v>1</v>
      </c>
    </row>
  </sheetData>
  <sheetProtection/>
  <mergeCells count="17">
    <mergeCell ref="P27:P29"/>
    <mergeCell ref="F27:F29"/>
    <mergeCell ref="G27:G29"/>
    <mergeCell ref="H27:H29"/>
    <mergeCell ref="I27:I29"/>
    <mergeCell ref="J27:J29"/>
    <mergeCell ref="K27:K29"/>
    <mergeCell ref="F16:F17"/>
    <mergeCell ref="A27:A29"/>
    <mergeCell ref="B27:B29"/>
    <mergeCell ref="C27:C29"/>
    <mergeCell ref="D27:D29"/>
    <mergeCell ref="E27:E29"/>
    <mergeCell ref="A16:A17"/>
    <mergeCell ref="B16:B17"/>
    <mergeCell ref="C16:C17"/>
    <mergeCell ref="E16:E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4"/>
  <sheetViews>
    <sheetView zoomScalePageLayoutView="0" workbookViewId="0" topLeftCell="A1">
      <selection activeCell="I12" sqref="I12:M22"/>
    </sheetView>
  </sheetViews>
  <sheetFormatPr defaultColWidth="9.140625" defaultRowHeight="15"/>
  <cols>
    <col min="3" max="3" width="18.00390625" style="0" customWidth="1"/>
    <col min="5" max="5" width="18.140625" style="0" customWidth="1"/>
    <col min="6" max="6" width="20.8515625" style="0" customWidth="1"/>
    <col min="9" max="9" width="15.00390625" style="0" customWidth="1"/>
  </cols>
  <sheetData>
    <row r="1" ht="15">
      <c r="A1" s="18" t="s">
        <v>469</v>
      </c>
    </row>
    <row r="3" ht="23.25">
      <c r="A3" s="1" t="s">
        <v>375</v>
      </c>
    </row>
    <row r="5" ht="15">
      <c r="A5" s="2" t="s">
        <v>376</v>
      </c>
    </row>
    <row r="7" ht="23.25">
      <c r="A7" s="1" t="s">
        <v>470</v>
      </c>
    </row>
    <row r="9" ht="18">
      <c r="A9" s="3" t="s">
        <v>471</v>
      </c>
    </row>
    <row r="11" ht="15.75">
      <c r="A11" s="4" t="s">
        <v>472</v>
      </c>
    </row>
    <row r="12" spans="10:13" ht="15">
      <c r="J12">
        <v>1</v>
      </c>
      <c r="K12">
        <v>2</v>
      </c>
      <c r="L12">
        <v>3</v>
      </c>
      <c r="M12" t="s">
        <v>691</v>
      </c>
    </row>
    <row r="13" spans="1:13" ht="15">
      <c r="A13" t="s">
        <v>4</v>
      </c>
      <c r="I13" t="s">
        <v>685</v>
      </c>
      <c r="J13">
        <v>482</v>
      </c>
      <c r="K13">
        <v>480</v>
      </c>
      <c r="L13">
        <v>395</v>
      </c>
      <c r="M13">
        <f>SUM(J13:L13)</f>
        <v>1357</v>
      </c>
    </row>
    <row r="14" spans="9:13" ht="15">
      <c r="I14" t="s">
        <v>686</v>
      </c>
      <c r="J14">
        <v>441</v>
      </c>
      <c r="K14">
        <v>364</v>
      </c>
      <c r="L14">
        <v>337</v>
      </c>
      <c r="M14">
        <f aca="true" t="shared" si="0" ref="M14:M22">SUM(J14:L14)</f>
        <v>1142</v>
      </c>
    </row>
    <row r="15" spans="1:13" ht="15" customHeight="1">
      <c r="A15" s="70" t="s">
        <v>5</v>
      </c>
      <c r="B15" s="70" t="s">
        <v>6</v>
      </c>
      <c r="C15" s="70" t="s">
        <v>7</v>
      </c>
      <c r="D15" s="25" t="s">
        <v>8</v>
      </c>
      <c r="E15" s="70" t="s">
        <v>11</v>
      </c>
      <c r="F15" s="70" t="s">
        <v>12</v>
      </c>
      <c r="I15" t="s">
        <v>687</v>
      </c>
      <c r="J15">
        <v>374</v>
      </c>
      <c r="K15">
        <v>243</v>
      </c>
      <c r="L15">
        <v>240</v>
      </c>
      <c r="M15">
        <f t="shared" si="0"/>
        <v>857</v>
      </c>
    </row>
    <row r="16" spans="1:13" ht="15">
      <c r="A16" s="70"/>
      <c r="B16" s="70"/>
      <c r="C16" s="70"/>
      <c r="D16" s="25" t="s">
        <v>9</v>
      </c>
      <c r="E16" s="70"/>
      <c r="F16" s="70"/>
      <c r="I16" t="s">
        <v>688</v>
      </c>
      <c r="J16">
        <v>500</v>
      </c>
      <c r="K16">
        <v>488</v>
      </c>
      <c r="L16">
        <v>240</v>
      </c>
      <c r="M16">
        <f t="shared" si="0"/>
        <v>1228</v>
      </c>
    </row>
    <row r="17" spans="1:13" ht="15">
      <c r="A17" s="6">
        <v>1</v>
      </c>
      <c r="B17" s="7" t="s">
        <v>13</v>
      </c>
      <c r="C17" s="6" t="s">
        <v>381</v>
      </c>
      <c r="D17" s="6">
        <v>400</v>
      </c>
      <c r="E17" s="6" t="s">
        <v>473</v>
      </c>
      <c r="F17" s="6" t="s">
        <v>249</v>
      </c>
      <c r="I17" t="s">
        <v>689</v>
      </c>
      <c r="J17">
        <v>320</v>
      </c>
      <c r="K17">
        <v>83</v>
      </c>
      <c r="L17">
        <v>82</v>
      </c>
      <c r="M17">
        <f t="shared" si="0"/>
        <v>485</v>
      </c>
    </row>
    <row r="18" spans="1:13" ht="15">
      <c r="A18" s="6" t="s">
        <v>18</v>
      </c>
      <c r="B18" s="7" t="s">
        <v>384</v>
      </c>
      <c r="C18" s="6" t="s">
        <v>385</v>
      </c>
      <c r="D18" s="6">
        <v>1000</v>
      </c>
      <c r="E18" s="6" t="s">
        <v>473</v>
      </c>
      <c r="F18" s="6" t="s">
        <v>249</v>
      </c>
      <c r="I18" t="s">
        <v>96</v>
      </c>
      <c r="M18">
        <f t="shared" si="0"/>
        <v>0</v>
      </c>
    </row>
    <row r="19" spans="1:13" ht="15">
      <c r="A19" s="6">
        <v>3</v>
      </c>
      <c r="B19" s="7" t="s">
        <v>474</v>
      </c>
      <c r="C19" s="6" t="s">
        <v>475</v>
      </c>
      <c r="D19" s="6">
        <v>400</v>
      </c>
      <c r="E19" s="6" t="s">
        <v>473</v>
      </c>
      <c r="F19" s="6" t="s">
        <v>249</v>
      </c>
      <c r="I19" t="s">
        <v>690</v>
      </c>
      <c r="J19">
        <v>218</v>
      </c>
      <c r="K19">
        <v>85</v>
      </c>
      <c r="M19">
        <f t="shared" si="0"/>
        <v>303</v>
      </c>
    </row>
    <row r="20" spans="1:13" ht="15">
      <c r="A20" s="6">
        <v>4</v>
      </c>
      <c r="B20" s="7" t="s">
        <v>476</v>
      </c>
      <c r="C20" s="6" t="s">
        <v>394</v>
      </c>
      <c r="D20" s="6">
        <v>400</v>
      </c>
      <c r="E20" s="6" t="s">
        <v>473</v>
      </c>
      <c r="F20" s="6" t="s">
        <v>249</v>
      </c>
      <c r="I20" t="s">
        <v>278</v>
      </c>
      <c r="J20">
        <v>387</v>
      </c>
      <c r="K20">
        <v>238</v>
      </c>
      <c r="M20">
        <f t="shared" si="0"/>
        <v>625</v>
      </c>
    </row>
    <row r="21" spans="1:13" ht="15">
      <c r="A21" s="6">
        <v>5</v>
      </c>
      <c r="B21" s="7" t="s">
        <v>477</v>
      </c>
      <c r="C21" s="6" t="s">
        <v>475</v>
      </c>
      <c r="D21" s="6">
        <v>400</v>
      </c>
      <c r="E21" s="6" t="s">
        <v>473</v>
      </c>
      <c r="F21" s="6" t="s">
        <v>249</v>
      </c>
      <c r="I21" t="s">
        <v>692</v>
      </c>
      <c r="J21">
        <v>445</v>
      </c>
      <c r="K21">
        <v>265</v>
      </c>
      <c r="L21">
        <v>263</v>
      </c>
      <c r="M21">
        <f t="shared" si="0"/>
        <v>973</v>
      </c>
    </row>
    <row r="22" spans="1:13" ht="15">
      <c r="A22" s="6">
        <v>6</v>
      </c>
      <c r="B22" s="7" t="s">
        <v>478</v>
      </c>
      <c r="C22" s="6" t="s">
        <v>479</v>
      </c>
      <c r="D22" s="6">
        <v>400</v>
      </c>
      <c r="E22" s="6" t="s">
        <v>473</v>
      </c>
      <c r="F22" s="6" t="s">
        <v>249</v>
      </c>
      <c r="I22" s="68" t="s">
        <v>693</v>
      </c>
      <c r="M22">
        <f t="shared" si="0"/>
        <v>0</v>
      </c>
    </row>
    <row r="23" spans="1:6" ht="15">
      <c r="A23" s="6">
        <v>7</v>
      </c>
      <c r="B23" s="7" t="s">
        <v>480</v>
      </c>
      <c r="C23" s="6" t="s">
        <v>481</v>
      </c>
      <c r="D23" s="6">
        <v>400</v>
      </c>
      <c r="E23" s="6" t="s">
        <v>473</v>
      </c>
      <c r="F23" s="6" t="s">
        <v>249</v>
      </c>
    </row>
    <row r="24" spans="1:6" ht="15">
      <c r="A24" s="6">
        <v>8</v>
      </c>
      <c r="B24" s="7" t="s">
        <v>482</v>
      </c>
      <c r="C24" s="6" t="s">
        <v>483</v>
      </c>
      <c r="D24" s="6">
        <v>400</v>
      </c>
      <c r="E24" s="6" t="s">
        <v>473</v>
      </c>
      <c r="F24" s="6" t="s">
        <v>249</v>
      </c>
    </row>
    <row r="25" spans="1:6" ht="15">
      <c r="A25" s="6" t="s">
        <v>136</v>
      </c>
      <c r="B25" s="7" t="s">
        <v>484</v>
      </c>
      <c r="C25" s="6" t="s">
        <v>394</v>
      </c>
      <c r="D25" s="6">
        <v>1000</v>
      </c>
      <c r="E25" s="6" t="s">
        <v>473</v>
      </c>
      <c r="F25" s="6" t="s">
        <v>249</v>
      </c>
    </row>
    <row r="26" spans="1:6" ht="15">
      <c r="A26" s="6">
        <v>10</v>
      </c>
      <c r="B26" s="7" t="s">
        <v>485</v>
      </c>
      <c r="C26" s="6" t="s">
        <v>394</v>
      </c>
      <c r="D26" s="6">
        <v>400</v>
      </c>
      <c r="E26" s="6" t="s">
        <v>473</v>
      </c>
      <c r="F26" s="6" t="s">
        <v>249</v>
      </c>
    </row>
    <row r="27" ht="15">
      <c r="A27" t="s">
        <v>486</v>
      </c>
    </row>
    <row r="29" spans="1:16" ht="15">
      <c r="A29" s="70" t="s">
        <v>42</v>
      </c>
      <c r="B29" s="70" t="s">
        <v>7</v>
      </c>
      <c r="C29" s="70" t="s">
        <v>43</v>
      </c>
      <c r="D29" s="70"/>
      <c r="E29" s="70" t="s">
        <v>45</v>
      </c>
      <c r="F29" s="70" t="s">
        <v>46</v>
      </c>
      <c r="G29" s="70" t="s">
        <v>47</v>
      </c>
      <c r="H29" s="70" t="s">
        <v>48</v>
      </c>
      <c r="I29" s="70" t="s">
        <v>49</v>
      </c>
      <c r="J29" s="70" t="s">
        <v>50</v>
      </c>
      <c r="K29" s="70" t="s">
        <v>6</v>
      </c>
      <c r="L29" s="25" t="s">
        <v>6</v>
      </c>
      <c r="M29" s="25" t="s">
        <v>52</v>
      </c>
      <c r="N29" s="25" t="s">
        <v>49</v>
      </c>
      <c r="O29" s="25" t="s">
        <v>53</v>
      </c>
      <c r="P29" s="70" t="s">
        <v>55</v>
      </c>
    </row>
    <row r="30" spans="1:16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25" t="s">
        <v>51</v>
      </c>
      <c r="M30" s="25" t="s">
        <v>51</v>
      </c>
      <c r="N30" s="25" t="s">
        <v>51</v>
      </c>
      <c r="O30" s="25" t="s">
        <v>54</v>
      </c>
      <c r="P30" s="70"/>
    </row>
    <row r="31" spans="1:16" ht="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25"/>
      <c r="M31" s="25"/>
      <c r="N31" s="25"/>
      <c r="O31" s="25" t="s">
        <v>51</v>
      </c>
      <c r="P31" s="70"/>
    </row>
    <row r="32" spans="1:17" ht="15.75" customHeight="1">
      <c r="A32" s="7">
        <v>1</v>
      </c>
      <c r="B32" s="6">
        <v>414</v>
      </c>
      <c r="C32" s="6" t="s">
        <v>61</v>
      </c>
      <c r="D32" s="6" t="s">
        <v>57</v>
      </c>
      <c r="E32" s="6" t="s">
        <v>266</v>
      </c>
      <c r="F32" s="6" t="s">
        <v>267</v>
      </c>
      <c r="G32" s="9">
        <v>0.5</v>
      </c>
      <c r="H32" s="9">
        <v>0.5331018518518519</v>
      </c>
      <c r="I32" s="9">
        <v>0.03310185185185185</v>
      </c>
      <c r="J32" s="6">
        <v>29.3</v>
      </c>
      <c r="K32" s="7">
        <v>25.75</v>
      </c>
      <c r="L32" s="7">
        <v>224.4</v>
      </c>
      <c r="M32" s="7">
        <v>43.5</v>
      </c>
      <c r="N32" s="7">
        <v>182.7</v>
      </c>
      <c r="O32" s="7">
        <v>32.6</v>
      </c>
      <c r="P32" s="7">
        <v>483</v>
      </c>
      <c r="Q32" s="15">
        <v>500</v>
      </c>
    </row>
    <row r="33" spans="1:17" ht="15.75" customHeight="1">
      <c r="A33" s="7">
        <v>2</v>
      </c>
      <c r="B33" s="6">
        <v>214</v>
      </c>
      <c r="C33" s="6" t="s">
        <v>466</v>
      </c>
      <c r="D33" s="6" t="s">
        <v>57</v>
      </c>
      <c r="E33" s="6" t="s">
        <v>266</v>
      </c>
      <c r="F33" s="6" t="s">
        <v>400</v>
      </c>
      <c r="G33" s="9">
        <v>0.5</v>
      </c>
      <c r="H33" s="9">
        <v>0.5333564814814815</v>
      </c>
      <c r="I33" s="9">
        <v>0.03335648148148148</v>
      </c>
      <c r="J33" s="6">
        <v>29</v>
      </c>
      <c r="K33" s="7">
        <v>25.75</v>
      </c>
      <c r="L33" s="7">
        <v>224.4</v>
      </c>
      <c r="M33" s="7">
        <v>41.8</v>
      </c>
      <c r="N33" s="7">
        <v>176.1</v>
      </c>
      <c r="O33" s="7">
        <v>28.8</v>
      </c>
      <c r="P33" s="7">
        <v>471</v>
      </c>
      <c r="Q33" s="20">
        <f>(P33*500)/483</f>
        <v>487.5776397515528</v>
      </c>
    </row>
    <row r="34" spans="1:17" ht="15.75" customHeight="1">
      <c r="A34" s="7">
        <v>3</v>
      </c>
      <c r="B34" s="6">
        <v>148</v>
      </c>
      <c r="C34" s="6" t="s">
        <v>270</v>
      </c>
      <c r="D34" s="6" t="s">
        <v>57</v>
      </c>
      <c r="E34" s="6" t="s">
        <v>230</v>
      </c>
      <c r="F34" s="6"/>
      <c r="G34" s="9">
        <v>0.5</v>
      </c>
      <c r="H34" s="9">
        <v>0.5334259259259259</v>
      </c>
      <c r="I34" s="9">
        <v>0.03342592592592592</v>
      </c>
      <c r="J34" s="6">
        <v>29</v>
      </c>
      <c r="K34" s="7">
        <v>25.75</v>
      </c>
      <c r="L34" s="7">
        <v>224.4</v>
      </c>
      <c r="M34" s="7">
        <v>41.3</v>
      </c>
      <c r="N34" s="7">
        <v>175</v>
      </c>
      <c r="O34" s="7">
        <v>25.4</v>
      </c>
      <c r="P34" s="7">
        <v>466</v>
      </c>
      <c r="Q34" s="20">
        <f>(P34*500)/483</f>
        <v>482.4016563146998</v>
      </c>
    </row>
    <row r="35" spans="1:17" ht="15.75" customHeight="1">
      <c r="A35" s="7">
        <v>4</v>
      </c>
      <c r="B35" s="6">
        <v>17</v>
      </c>
      <c r="C35" s="6" t="s">
        <v>229</v>
      </c>
      <c r="D35" s="6" t="s">
        <v>57</v>
      </c>
      <c r="E35" s="6" t="s">
        <v>397</v>
      </c>
      <c r="F35" s="6" t="s">
        <v>231</v>
      </c>
      <c r="G35" s="9">
        <v>0.5</v>
      </c>
      <c r="H35" s="9">
        <v>0.5337037037037037</v>
      </c>
      <c r="I35" s="9">
        <v>0.0337037037037037</v>
      </c>
      <c r="J35" s="6">
        <v>28.7</v>
      </c>
      <c r="K35" s="7">
        <v>25.75</v>
      </c>
      <c r="L35" s="7">
        <v>224.4</v>
      </c>
      <c r="M35" s="7">
        <v>45.7</v>
      </c>
      <c r="N35" s="7">
        <v>171</v>
      </c>
      <c r="O35" s="7">
        <v>22.4</v>
      </c>
      <c r="P35" s="7">
        <v>464</v>
      </c>
      <c r="Q35" s="20">
        <f aca="true" t="shared" si="1" ref="Q35:Q67">(P35*500)/483</f>
        <v>480.3312629399586</v>
      </c>
    </row>
    <row r="36" spans="1:17" ht="15.75" customHeight="1">
      <c r="A36" s="7">
        <v>5</v>
      </c>
      <c r="B36" s="6">
        <v>6</v>
      </c>
      <c r="C36" s="6" t="s">
        <v>272</v>
      </c>
      <c r="D36" s="6" t="s">
        <v>57</v>
      </c>
      <c r="E36" s="6" t="s">
        <v>266</v>
      </c>
      <c r="F36" s="6" t="s">
        <v>273</v>
      </c>
      <c r="G36" s="9">
        <v>0.5</v>
      </c>
      <c r="H36" s="9">
        <v>0.5359953703703704</v>
      </c>
      <c r="I36" s="9">
        <v>0.03599537037037037</v>
      </c>
      <c r="J36" s="6">
        <v>26.9</v>
      </c>
      <c r="K36" s="7">
        <v>25.75</v>
      </c>
      <c r="L36" s="7">
        <v>224.4</v>
      </c>
      <c r="M36" s="7">
        <v>36.6</v>
      </c>
      <c r="N36" s="7">
        <v>149.4</v>
      </c>
      <c r="O36" s="7">
        <v>19.8</v>
      </c>
      <c r="P36" s="7">
        <v>430</v>
      </c>
      <c r="Q36" s="20">
        <f t="shared" si="1"/>
        <v>445.13457556935816</v>
      </c>
    </row>
    <row r="37" spans="1:17" ht="15.75" customHeight="1">
      <c r="A37" s="7">
        <v>6</v>
      </c>
      <c r="B37" s="6">
        <v>81</v>
      </c>
      <c r="C37" s="6" t="s">
        <v>65</v>
      </c>
      <c r="D37" s="6" t="s">
        <v>57</v>
      </c>
      <c r="E37" s="6" t="s">
        <v>230</v>
      </c>
      <c r="F37" s="6" t="s">
        <v>405</v>
      </c>
      <c r="G37" s="9">
        <v>0.5</v>
      </c>
      <c r="H37" s="9">
        <v>0.5365046296296296</v>
      </c>
      <c r="I37" s="9">
        <v>0.03650462962962963</v>
      </c>
      <c r="J37" s="6">
        <v>26.5</v>
      </c>
      <c r="K37" s="7">
        <v>25.75</v>
      </c>
      <c r="L37" s="7">
        <v>224.4</v>
      </c>
      <c r="M37" s="7">
        <v>38.5</v>
      </c>
      <c r="N37" s="7">
        <v>145.5</v>
      </c>
      <c r="O37" s="7">
        <v>17.4</v>
      </c>
      <c r="P37" s="7">
        <v>426</v>
      </c>
      <c r="Q37" s="20">
        <f t="shared" si="1"/>
        <v>440.99378881987576</v>
      </c>
    </row>
    <row r="38" spans="1:17" ht="15.75" customHeight="1">
      <c r="A38" s="7">
        <v>7</v>
      </c>
      <c r="B38" s="6">
        <v>29</v>
      </c>
      <c r="C38" s="6" t="s">
        <v>274</v>
      </c>
      <c r="D38" s="6" t="s">
        <v>57</v>
      </c>
      <c r="E38" s="6" t="s">
        <v>59</v>
      </c>
      <c r="F38" s="6" t="s">
        <v>60</v>
      </c>
      <c r="G38" s="9">
        <v>0.5</v>
      </c>
      <c r="H38" s="9">
        <v>0.5410185185185185</v>
      </c>
      <c r="I38" s="9">
        <v>0.04101851851851852</v>
      </c>
      <c r="J38" s="6">
        <v>23.6</v>
      </c>
      <c r="K38" s="7">
        <v>25.75</v>
      </c>
      <c r="L38" s="7">
        <v>224.4</v>
      </c>
      <c r="M38" s="7">
        <v>24.7</v>
      </c>
      <c r="N38" s="7">
        <v>117.5</v>
      </c>
      <c r="O38" s="7">
        <v>15.4</v>
      </c>
      <c r="P38" s="7">
        <v>382</v>
      </c>
      <c r="Q38" s="20">
        <f t="shared" si="1"/>
        <v>395.44513457556934</v>
      </c>
    </row>
    <row r="39" spans="1:17" ht="15.75" customHeight="1">
      <c r="A39" s="7">
        <v>8</v>
      </c>
      <c r="B39" s="6">
        <v>545</v>
      </c>
      <c r="C39" s="6" t="s">
        <v>97</v>
      </c>
      <c r="D39" s="6" t="s">
        <v>57</v>
      </c>
      <c r="E39" s="6" t="s">
        <v>98</v>
      </c>
      <c r="F39" s="6" t="s">
        <v>278</v>
      </c>
      <c r="G39" s="9">
        <v>0.5</v>
      </c>
      <c r="H39" s="9">
        <v>0.5430555555555555</v>
      </c>
      <c r="I39" s="9">
        <v>0.04305555555555556</v>
      </c>
      <c r="J39" s="6">
        <v>22.5</v>
      </c>
      <c r="K39" s="7">
        <v>25.75</v>
      </c>
      <c r="L39" s="7">
        <v>224.4</v>
      </c>
      <c r="M39" s="7">
        <v>29.2</v>
      </c>
      <c r="N39" s="7">
        <v>106.8</v>
      </c>
      <c r="O39" s="7">
        <v>13.6</v>
      </c>
      <c r="P39" s="7">
        <v>374</v>
      </c>
      <c r="Q39" s="20">
        <f t="shared" si="1"/>
        <v>387.16356107660454</v>
      </c>
    </row>
    <row r="40" spans="1:17" ht="15.75" customHeight="1">
      <c r="A40" s="7">
        <v>9</v>
      </c>
      <c r="B40" s="6">
        <v>1403</v>
      </c>
      <c r="C40" s="6" t="s">
        <v>226</v>
      </c>
      <c r="D40" s="6" t="s">
        <v>57</v>
      </c>
      <c r="E40" s="6" t="s">
        <v>412</v>
      </c>
      <c r="F40" s="6" t="s">
        <v>228</v>
      </c>
      <c r="G40" s="9">
        <v>0.5</v>
      </c>
      <c r="H40" s="9">
        <v>0.5445949074074073</v>
      </c>
      <c r="I40" s="9">
        <v>0.04459490740740741</v>
      </c>
      <c r="J40" s="6">
        <v>21.7</v>
      </c>
      <c r="K40" s="7">
        <v>25.75</v>
      </c>
      <c r="L40" s="7">
        <v>224.4</v>
      </c>
      <c r="M40" s="7">
        <v>25.2</v>
      </c>
      <c r="N40" s="7">
        <v>99.1</v>
      </c>
      <c r="O40" s="7">
        <v>12.1</v>
      </c>
      <c r="P40" s="7">
        <v>361</v>
      </c>
      <c r="Q40" s="20">
        <f t="shared" si="1"/>
        <v>373.7060041407868</v>
      </c>
    </row>
    <row r="41" spans="1:17" ht="15.75" customHeight="1">
      <c r="A41" s="7">
        <v>10</v>
      </c>
      <c r="B41" s="6">
        <v>140</v>
      </c>
      <c r="C41" s="6" t="s">
        <v>289</v>
      </c>
      <c r="D41" s="6" t="s">
        <v>57</v>
      </c>
      <c r="E41" s="6" t="s">
        <v>290</v>
      </c>
      <c r="F41" s="6"/>
      <c r="G41" s="9">
        <v>0.5</v>
      </c>
      <c r="H41" s="9">
        <v>0.5455439814814814</v>
      </c>
      <c r="I41" s="9">
        <v>0.04554398148148148</v>
      </c>
      <c r="J41" s="6">
        <v>21.3</v>
      </c>
      <c r="K41" s="7">
        <v>25.75</v>
      </c>
      <c r="L41" s="7">
        <v>224.4</v>
      </c>
      <c r="M41" s="7">
        <v>22.4</v>
      </c>
      <c r="N41" s="7">
        <v>94.5</v>
      </c>
      <c r="O41" s="7">
        <v>10.7</v>
      </c>
      <c r="P41" s="7">
        <v>352</v>
      </c>
      <c r="Q41" s="20">
        <f t="shared" si="1"/>
        <v>364.38923395445136</v>
      </c>
    </row>
    <row r="42" spans="1:17" ht="15.75" customHeight="1">
      <c r="A42" s="7">
        <v>12</v>
      </c>
      <c r="B42" s="6">
        <v>311</v>
      </c>
      <c r="C42" s="6" t="s">
        <v>85</v>
      </c>
      <c r="D42" s="6" t="s">
        <v>57</v>
      </c>
      <c r="E42" s="6" t="s">
        <v>74</v>
      </c>
      <c r="F42" s="6"/>
      <c r="G42" s="9">
        <v>0.5</v>
      </c>
      <c r="H42" s="9">
        <v>0.5520601851851852</v>
      </c>
      <c r="I42" s="9">
        <v>0.05206018518518518</v>
      </c>
      <c r="J42" s="6">
        <v>18.6</v>
      </c>
      <c r="K42" s="7">
        <v>25.75</v>
      </c>
      <c r="L42" s="7">
        <v>224.4</v>
      </c>
      <c r="M42" s="7">
        <v>26.7</v>
      </c>
      <c r="N42" s="7">
        <v>66</v>
      </c>
      <c r="O42" s="7">
        <v>8.8</v>
      </c>
      <c r="P42" s="7">
        <v>326</v>
      </c>
      <c r="Q42" s="20">
        <f t="shared" si="1"/>
        <v>337.4741200828157</v>
      </c>
    </row>
    <row r="43" spans="1:17" ht="15.75" customHeight="1">
      <c r="A43" s="7">
        <v>13</v>
      </c>
      <c r="B43" s="6">
        <v>58</v>
      </c>
      <c r="C43" s="6" t="s">
        <v>276</v>
      </c>
      <c r="D43" s="6" t="s">
        <v>57</v>
      </c>
      <c r="E43" s="6" t="s">
        <v>91</v>
      </c>
      <c r="F43" s="6" t="s">
        <v>88</v>
      </c>
      <c r="G43" s="9">
        <v>0.5</v>
      </c>
      <c r="H43" s="9">
        <v>0.5547569444444445</v>
      </c>
      <c r="I43" s="9">
        <v>0.05475694444444445</v>
      </c>
      <c r="J43" s="6">
        <v>17.7</v>
      </c>
      <c r="K43" s="7">
        <v>25.75</v>
      </c>
      <c r="L43" s="7">
        <v>224.4</v>
      </c>
      <c r="M43" s="7">
        <v>21.3</v>
      </c>
      <c r="N43" s="7">
        <v>55.1</v>
      </c>
      <c r="O43" s="7">
        <v>8.1</v>
      </c>
      <c r="P43" s="7">
        <v>309</v>
      </c>
      <c r="Q43" s="20">
        <f t="shared" si="1"/>
        <v>319.87577639751555</v>
      </c>
    </row>
    <row r="44" spans="1:17" ht="15.75" customHeight="1">
      <c r="A44" s="7">
        <v>14</v>
      </c>
      <c r="B44" s="6">
        <v>303</v>
      </c>
      <c r="C44" s="6" t="s">
        <v>121</v>
      </c>
      <c r="D44" s="6" t="s">
        <v>57</v>
      </c>
      <c r="E44" s="6" t="s">
        <v>299</v>
      </c>
      <c r="F44" s="6" t="s">
        <v>123</v>
      </c>
      <c r="G44" s="9">
        <v>0.5</v>
      </c>
      <c r="H44" s="9">
        <v>0.5604166666666667</v>
      </c>
      <c r="I44" s="9">
        <v>0.06041666666666667</v>
      </c>
      <c r="J44" s="6">
        <v>16</v>
      </c>
      <c r="K44" s="7">
        <v>25.31</v>
      </c>
      <c r="L44" s="7">
        <v>222.5</v>
      </c>
      <c r="M44" s="7"/>
      <c r="N44" s="7">
        <v>27</v>
      </c>
      <c r="O44" s="7">
        <v>6.1</v>
      </c>
      <c r="P44" s="7">
        <v>256</v>
      </c>
      <c r="Q44" s="20">
        <f t="shared" si="1"/>
        <v>265.0103519668737</v>
      </c>
    </row>
    <row r="45" spans="1:17" ht="15.75" customHeight="1">
      <c r="A45" s="7">
        <v>14</v>
      </c>
      <c r="B45" s="6">
        <v>73</v>
      </c>
      <c r="C45" s="6" t="s">
        <v>297</v>
      </c>
      <c r="D45" s="6" t="s">
        <v>57</v>
      </c>
      <c r="E45" s="6" t="s">
        <v>79</v>
      </c>
      <c r="F45" s="6" t="s">
        <v>298</v>
      </c>
      <c r="G45" s="9">
        <v>0.5</v>
      </c>
      <c r="H45" s="9">
        <v>0.5629282407407408</v>
      </c>
      <c r="I45" s="9">
        <v>0.06292824074074074</v>
      </c>
      <c r="J45" s="6">
        <v>15.4</v>
      </c>
      <c r="K45" s="7">
        <v>25.75</v>
      </c>
      <c r="L45" s="7">
        <v>224.4</v>
      </c>
      <c r="M45" s="7"/>
      <c r="N45" s="7">
        <v>24.8</v>
      </c>
      <c r="O45" s="7">
        <v>7.2</v>
      </c>
      <c r="P45" s="7">
        <v>256</v>
      </c>
      <c r="Q45" s="20">
        <f t="shared" si="1"/>
        <v>265.0103519668737</v>
      </c>
    </row>
    <row r="46" spans="1:17" ht="15.75" customHeight="1">
      <c r="A46" s="7">
        <v>16</v>
      </c>
      <c r="B46" s="6">
        <v>1232</v>
      </c>
      <c r="C46" s="6" t="s">
        <v>92</v>
      </c>
      <c r="D46" s="6" t="s">
        <v>57</v>
      </c>
      <c r="E46" s="6" t="s">
        <v>296</v>
      </c>
      <c r="F46" s="6"/>
      <c r="G46" s="9">
        <v>0.5</v>
      </c>
      <c r="H46" s="9">
        <v>0.5636342592592593</v>
      </c>
      <c r="I46" s="9">
        <v>0.06363425925925927</v>
      </c>
      <c r="J46" s="6">
        <v>15.2</v>
      </c>
      <c r="K46" s="7">
        <v>25.75</v>
      </c>
      <c r="L46" s="7">
        <v>224.4</v>
      </c>
      <c r="M46" s="7"/>
      <c r="N46" s="7">
        <v>22.4</v>
      </c>
      <c r="O46" s="7">
        <v>6.9</v>
      </c>
      <c r="P46" s="7">
        <v>254</v>
      </c>
      <c r="Q46" s="20">
        <f t="shared" si="1"/>
        <v>262.9399585921325</v>
      </c>
    </row>
    <row r="47" spans="1:17" ht="15.75" customHeight="1">
      <c r="A47" s="7">
        <v>18</v>
      </c>
      <c r="B47" s="6">
        <v>523</v>
      </c>
      <c r="C47" s="6" t="s">
        <v>78</v>
      </c>
      <c r="D47" s="6" t="s">
        <v>57</v>
      </c>
      <c r="E47" s="6" t="s">
        <v>426</v>
      </c>
      <c r="F47" s="6"/>
      <c r="G47" s="9">
        <v>0.5</v>
      </c>
      <c r="H47" s="6"/>
      <c r="I47" s="6"/>
      <c r="J47" s="6"/>
      <c r="K47" s="7">
        <v>23.25</v>
      </c>
      <c r="L47" s="7">
        <v>208.2</v>
      </c>
      <c r="M47" s="7">
        <v>26.4</v>
      </c>
      <c r="N47" s="7"/>
      <c r="O47" s="7"/>
      <c r="P47" s="7">
        <v>235</v>
      </c>
      <c r="Q47" s="20">
        <f t="shared" si="1"/>
        <v>243.2712215320911</v>
      </c>
    </row>
    <row r="48" spans="1:17" ht="15.75" customHeight="1">
      <c r="A48" s="7">
        <v>19</v>
      </c>
      <c r="B48" s="6">
        <v>217</v>
      </c>
      <c r="C48" s="6" t="s">
        <v>112</v>
      </c>
      <c r="D48" s="6" t="s">
        <v>57</v>
      </c>
      <c r="E48" s="6" t="s">
        <v>277</v>
      </c>
      <c r="F48" s="6"/>
      <c r="G48" s="9">
        <v>0.5</v>
      </c>
      <c r="H48" s="6"/>
      <c r="I48" s="6"/>
      <c r="J48" s="6"/>
      <c r="K48" s="7">
        <v>23.55</v>
      </c>
      <c r="L48" s="7">
        <v>211.2</v>
      </c>
      <c r="M48" s="7">
        <v>23.1</v>
      </c>
      <c r="N48" s="7"/>
      <c r="O48" s="7"/>
      <c r="P48" s="7">
        <v>234</v>
      </c>
      <c r="Q48" s="20">
        <f t="shared" si="1"/>
        <v>242.2360248447205</v>
      </c>
    </row>
    <row r="49" spans="1:17" ht="15.75" customHeight="1">
      <c r="A49" s="7">
        <v>20</v>
      </c>
      <c r="B49" s="6">
        <v>748</v>
      </c>
      <c r="C49" s="6" t="s">
        <v>100</v>
      </c>
      <c r="D49" s="6" t="s">
        <v>57</v>
      </c>
      <c r="E49" s="6" t="s">
        <v>290</v>
      </c>
      <c r="F49" s="6"/>
      <c r="G49" s="9">
        <v>0.5</v>
      </c>
      <c r="H49" s="6"/>
      <c r="I49" s="6"/>
      <c r="J49" s="6"/>
      <c r="K49" s="7">
        <v>23.95</v>
      </c>
      <c r="L49" s="7">
        <v>214.5</v>
      </c>
      <c r="M49" s="7">
        <v>17.9</v>
      </c>
      <c r="N49" s="7"/>
      <c r="O49" s="7"/>
      <c r="P49" s="7">
        <v>232</v>
      </c>
      <c r="Q49" s="20">
        <f t="shared" si="1"/>
        <v>240.1656314699793</v>
      </c>
    </row>
    <row r="50" spans="1:17" ht="15.75" customHeight="1">
      <c r="A50" s="7">
        <v>20</v>
      </c>
      <c r="B50" s="6">
        <v>7</v>
      </c>
      <c r="C50" s="6" t="s">
        <v>80</v>
      </c>
      <c r="D50" s="6" t="s">
        <v>57</v>
      </c>
      <c r="E50" s="6" t="s">
        <v>185</v>
      </c>
      <c r="F50" s="6" t="s">
        <v>82</v>
      </c>
      <c r="G50" s="9">
        <v>0.5</v>
      </c>
      <c r="H50" s="6"/>
      <c r="I50" s="6"/>
      <c r="J50" s="6"/>
      <c r="K50" s="7">
        <v>23.92</v>
      </c>
      <c r="L50" s="7">
        <v>214.4</v>
      </c>
      <c r="M50" s="7">
        <v>17.5</v>
      </c>
      <c r="N50" s="7"/>
      <c r="O50" s="7"/>
      <c r="P50" s="7">
        <v>232</v>
      </c>
      <c r="Q50" s="20">
        <f t="shared" si="1"/>
        <v>240.1656314699793</v>
      </c>
    </row>
    <row r="51" spans="1:17" ht="15.75" customHeight="1">
      <c r="A51" s="7">
        <v>23</v>
      </c>
      <c r="B51" s="6">
        <v>4</v>
      </c>
      <c r="C51" s="6" t="s">
        <v>271</v>
      </c>
      <c r="D51" s="6" t="s">
        <v>57</v>
      </c>
      <c r="E51" s="6" t="s">
        <v>59</v>
      </c>
      <c r="F51" s="6" t="s">
        <v>64</v>
      </c>
      <c r="G51" s="9">
        <v>0.5</v>
      </c>
      <c r="H51" s="6"/>
      <c r="I51" s="6"/>
      <c r="J51" s="6"/>
      <c r="K51" s="7">
        <v>22.95</v>
      </c>
      <c r="L51" s="7">
        <v>204.8</v>
      </c>
      <c r="M51" s="7">
        <v>25.2</v>
      </c>
      <c r="N51" s="7"/>
      <c r="O51" s="7"/>
      <c r="P51" s="7">
        <v>230</v>
      </c>
      <c r="Q51" s="20">
        <f t="shared" si="1"/>
        <v>238.0952380952381</v>
      </c>
    </row>
    <row r="52" spans="1:17" ht="15.75" customHeight="1">
      <c r="A52" s="7">
        <v>24</v>
      </c>
      <c r="B52" s="6">
        <v>666</v>
      </c>
      <c r="C52" s="6" t="s">
        <v>423</v>
      </c>
      <c r="D52" s="6" t="s">
        <v>57</v>
      </c>
      <c r="E52" s="6" t="s">
        <v>185</v>
      </c>
      <c r="F52" s="6" t="s">
        <v>287</v>
      </c>
      <c r="G52" s="9">
        <v>0.5</v>
      </c>
      <c r="H52" s="6"/>
      <c r="I52" s="6"/>
      <c r="J52" s="6"/>
      <c r="K52" s="7">
        <v>22.9</v>
      </c>
      <c r="L52" s="7">
        <v>204.3</v>
      </c>
      <c r="M52" s="7">
        <v>7.1</v>
      </c>
      <c r="N52" s="7"/>
      <c r="O52" s="7"/>
      <c r="P52" s="7">
        <v>211</v>
      </c>
      <c r="Q52" s="20">
        <f t="shared" si="1"/>
        <v>218.42650103519668</v>
      </c>
    </row>
    <row r="53" spans="1:17" ht="15.75" customHeight="1">
      <c r="A53" s="7">
        <v>26</v>
      </c>
      <c r="B53" s="6">
        <v>24</v>
      </c>
      <c r="C53" s="6" t="s">
        <v>275</v>
      </c>
      <c r="D53" s="6" t="s">
        <v>57</v>
      </c>
      <c r="E53" s="6" t="s">
        <v>74</v>
      </c>
      <c r="F53" s="6" t="s">
        <v>77</v>
      </c>
      <c r="G53" s="9">
        <v>0.5</v>
      </c>
      <c r="H53" s="6"/>
      <c r="I53" s="6"/>
      <c r="J53" s="6"/>
      <c r="K53" s="7">
        <v>22.22</v>
      </c>
      <c r="L53" s="7">
        <v>193.3</v>
      </c>
      <c r="M53" s="7">
        <v>1.7</v>
      </c>
      <c r="N53" s="7"/>
      <c r="O53" s="7"/>
      <c r="P53" s="7">
        <v>195</v>
      </c>
      <c r="Q53" s="20">
        <f t="shared" si="1"/>
        <v>201.86335403726707</v>
      </c>
    </row>
    <row r="54" spans="1:17" ht="15.75" customHeight="1">
      <c r="A54" s="7">
        <v>27</v>
      </c>
      <c r="B54" s="6">
        <v>10</v>
      </c>
      <c r="C54" s="6" t="s">
        <v>110</v>
      </c>
      <c r="D54" s="6" t="s">
        <v>57</v>
      </c>
      <c r="E54" s="6" t="s">
        <v>290</v>
      </c>
      <c r="F54" s="6"/>
      <c r="G54" s="9">
        <v>0.5</v>
      </c>
      <c r="H54" s="6"/>
      <c r="I54" s="6"/>
      <c r="J54" s="6"/>
      <c r="K54" s="7">
        <v>21.98</v>
      </c>
      <c r="L54" s="7">
        <v>189.2</v>
      </c>
      <c r="M54" s="7">
        <v>0.2</v>
      </c>
      <c r="N54" s="7"/>
      <c r="O54" s="7"/>
      <c r="P54" s="7">
        <v>189</v>
      </c>
      <c r="Q54" s="20">
        <f t="shared" si="1"/>
        <v>195.65217391304347</v>
      </c>
    </row>
    <row r="55" spans="1:17" ht="15.75" customHeight="1">
      <c r="A55" s="7">
        <v>28</v>
      </c>
      <c r="B55" s="6">
        <v>909</v>
      </c>
      <c r="C55" s="6" t="s">
        <v>300</v>
      </c>
      <c r="D55" s="6" t="s">
        <v>301</v>
      </c>
      <c r="E55" s="6" t="s">
        <v>234</v>
      </c>
      <c r="F55" s="6" t="s">
        <v>298</v>
      </c>
      <c r="G55" s="9">
        <v>0.5</v>
      </c>
      <c r="H55" s="6"/>
      <c r="I55" s="6"/>
      <c r="J55" s="6"/>
      <c r="K55" s="7">
        <v>19.9</v>
      </c>
      <c r="L55" s="7">
        <v>156.1</v>
      </c>
      <c r="M55" s="7"/>
      <c r="N55" s="7"/>
      <c r="O55" s="7"/>
      <c r="P55" s="7">
        <v>156</v>
      </c>
      <c r="Q55" s="20">
        <f t="shared" si="1"/>
        <v>161.49068322981367</v>
      </c>
    </row>
    <row r="56" spans="1:17" ht="15.75" customHeight="1">
      <c r="A56" s="7">
        <v>29</v>
      </c>
      <c r="B56" s="6">
        <v>331</v>
      </c>
      <c r="C56" s="6" t="s">
        <v>281</v>
      </c>
      <c r="D56" s="6" t="s">
        <v>57</v>
      </c>
      <c r="E56" s="6" t="s">
        <v>266</v>
      </c>
      <c r="F56" s="6" t="s">
        <v>282</v>
      </c>
      <c r="G56" s="9">
        <v>0.5</v>
      </c>
      <c r="H56" s="6"/>
      <c r="I56" s="6"/>
      <c r="J56" s="6"/>
      <c r="K56" s="7">
        <v>15.57</v>
      </c>
      <c r="L56" s="7">
        <v>128.6</v>
      </c>
      <c r="M56" s="7"/>
      <c r="N56" s="7"/>
      <c r="O56" s="7"/>
      <c r="P56" s="7">
        <v>129</v>
      </c>
      <c r="Q56" s="20">
        <f t="shared" si="1"/>
        <v>133.54037267080744</v>
      </c>
    </row>
    <row r="57" spans="1:17" ht="15.75" customHeight="1">
      <c r="A57" s="7">
        <v>30</v>
      </c>
      <c r="B57" s="6">
        <v>84</v>
      </c>
      <c r="C57" s="6" t="s">
        <v>286</v>
      </c>
      <c r="D57" s="6" t="s">
        <v>57</v>
      </c>
      <c r="E57" s="6" t="s">
        <v>98</v>
      </c>
      <c r="F57" s="6" t="s">
        <v>287</v>
      </c>
      <c r="G57" s="9">
        <v>0.5</v>
      </c>
      <c r="H57" s="6"/>
      <c r="I57" s="6"/>
      <c r="J57" s="6"/>
      <c r="K57" s="7">
        <v>12.33</v>
      </c>
      <c r="L57" s="7">
        <v>109.9</v>
      </c>
      <c r="M57" s="7"/>
      <c r="N57" s="7"/>
      <c r="O57" s="7"/>
      <c r="P57" s="7">
        <v>110</v>
      </c>
      <c r="Q57" s="20">
        <f t="shared" si="1"/>
        <v>113.87163561076605</v>
      </c>
    </row>
    <row r="58" spans="1:17" ht="15.75" customHeight="1">
      <c r="A58" s="7">
        <v>31</v>
      </c>
      <c r="B58" s="6">
        <v>2929</v>
      </c>
      <c r="C58" s="6" t="s">
        <v>236</v>
      </c>
      <c r="D58" s="6" t="s">
        <v>57</v>
      </c>
      <c r="E58" s="6" t="s">
        <v>283</v>
      </c>
      <c r="F58" s="6" t="s">
        <v>238</v>
      </c>
      <c r="G58" s="9">
        <v>0.5</v>
      </c>
      <c r="H58" s="6"/>
      <c r="I58" s="6"/>
      <c r="J58" s="6"/>
      <c r="K58" s="7">
        <v>8.47</v>
      </c>
      <c r="L58" s="7">
        <v>88.3</v>
      </c>
      <c r="M58" s="7"/>
      <c r="N58" s="7"/>
      <c r="O58" s="7"/>
      <c r="P58" s="7">
        <v>88</v>
      </c>
      <c r="Q58" s="20">
        <f t="shared" si="1"/>
        <v>91.09730848861284</v>
      </c>
    </row>
    <row r="59" spans="1:17" ht="15.75" customHeight="1">
      <c r="A59" s="7">
        <v>32</v>
      </c>
      <c r="B59" s="6">
        <v>37</v>
      </c>
      <c r="C59" s="6" t="s">
        <v>409</v>
      </c>
      <c r="D59" s="6" t="s">
        <v>57</v>
      </c>
      <c r="E59" s="6" t="s">
        <v>84</v>
      </c>
      <c r="F59" s="6" t="s">
        <v>410</v>
      </c>
      <c r="G59" s="9">
        <v>0.5</v>
      </c>
      <c r="H59" s="6"/>
      <c r="I59" s="6"/>
      <c r="J59" s="6"/>
      <c r="K59" s="7">
        <v>7.39</v>
      </c>
      <c r="L59" s="7">
        <v>82.2</v>
      </c>
      <c r="M59" s="7"/>
      <c r="N59" s="7"/>
      <c r="O59" s="7"/>
      <c r="P59" s="7">
        <v>82</v>
      </c>
      <c r="Q59" s="20">
        <f t="shared" si="1"/>
        <v>84.88612836438924</v>
      </c>
    </row>
    <row r="60" spans="1:17" ht="15.75" customHeight="1">
      <c r="A60" s="7">
        <v>33</v>
      </c>
      <c r="B60" s="6">
        <v>18</v>
      </c>
      <c r="C60" s="6" t="s">
        <v>174</v>
      </c>
      <c r="D60" s="6" t="s">
        <v>57</v>
      </c>
      <c r="E60" s="6" t="s">
        <v>87</v>
      </c>
      <c r="F60" s="6"/>
      <c r="G60" s="9">
        <v>0.5</v>
      </c>
      <c r="H60" s="6"/>
      <c r="I60" s="6"/>
      <c r="J60" s="6"/>
      <c r="K60" s="7">
        <v>7.01</v>
      </c>
      <c r="L60" s="7">
        <v>79.5</v>
      </c>
      <c r="M60" s="7"/>
      <c r="N60" s="7"/>
      <c r="O60" s="7"/>
      <c r="P60" s="7">
        <v>80</v>
      </c>
      <c r="Q60" s="20">
        <f t="shared" si="1"/>
        <v>82.81573498964804</v>
      </c>
    </row>
    <row r="61" spans="1:17" ht="15.75" customHeight="1">
      <c r="A61" s="7">
        <v>34</v>
      </c>
      <c r="B61" s="6">
        <v>57</v>
      </c>
      <c r="C61" s="6" t="s">
        <v>467</v>
      </c>
      <c r="D61" s="6" t="s">
        <v>57</v>
      </c>
      <c r="E61" s="6" t="s">
        <v>420</v>
      </c>
      <c r="F61" s="6" t="s">
        <v>421</v>
      </c>
      <c r="G61" s="6"/>
      <c r="H61" s="6"/>
      <c r="I61" s="6"/>
      <c r="J61" s="6"/>
      <c r="K61" s="7">
        <v>7</v>
      </c>
      <c r="L61" s="7">
        <v>79.4</v>
      </c>
      <c r="M61" s="7"/>
      <c r="N61" s="7"/>
      <c r="O61" s="7"/>
      <c r="P61" s="7">
        <v>79</v>
      </c>
      <c r="Q61" s="20">
        <f t="shared" si="1"/>
        <v>81.78053830227744</v>
      </c>
    </row>
    <row r="62" spans="1:17" ht="15.75" customHeight="1">
      <c r="A62" s="7">
        <v>34</v>
      </c>
      <c r="B62" s="6">
        <v>27</v>
      </c>
      <c r="C62" s="6" t="s">
        <v>86</v>
      </c>
      <c r="D62" s="6" t="s">
        <v>57</v>
      </c>
      <c r="E62" s="6" t="s">
        <v>109</v>
      </c>
      <c r="F62" s="6" t="s">
        <v>88</v>
      </c>
      <c r="G62" s="6"/>
      <c r="H62" s="6"/>
      <c r="I62" s="6"/>
      <c r="J62" s="6"/>
      <c r="K62" s="7">
        <v>7</v>
      </c>
      <c r="L62" s="7">
        <v>79.4</v>
      </c>
      <c r="M62" s="7"/>
      <c r="N62" s="7"/>
      <c r="O62" s="7"/>
      <c r="P62" s="7">
        <v>79</v>
      </c>
      <c r="Q62" s="20">
        <f t="shared" si="1"/>
        <v>81.78053830227744</v>
      </c>
    </row>
    <row r="63" spans="1:17" ht="15.75" customHeight="1">
      <c r="A63" s="7">
        <v>34</v>
      </c>
      <c r="B63" s="6">
        <v>90</v>
      </c>
      <c r="C63" s="6" t="s">
        <v>70</v>
      </c>
      <c r="D63" s="6" t="s">
        <v>57</v>
      </c>
      <c r="E63" s="6" t="s">
        <v>71</v>
      </c>
      <c r="F63" s="6" t="s">
        <v>72</v>
      </c>
      <c r="G63" s="6"/>
      <c r="H63" s="6"/>
      <c r="I63" s="6"/>
      <c r="J63" s="6"/>
      <c r="K63" s="7">
        <v>7</v>
      </c>
      <c r="L63" s="7">
        <v>79.4</v>
      </c>
      <c r="M63" s="7"/>
      <c r="N63" s="7"/>
      <c r="O63" s="7"/>
      <c r="P63" s="7">
        <v>79</v>
      </c>
      <c r="Q63" s="20">
        <f t="shared" si="1"/>
        <v>81.78053830227744</v>
      </c>
    </row>
    <row r="64" spans="1:17" ht="15.75" customHeight="1">
      <c r="A64" s="7">
        <v>34</v>
      </c>
      <c r="B64" s="6">
        <v>52375</v>
      </c>
      <c r="C64" s="6" t="s">
        <v>432</v>
      </c>
      <c r="D64" s="6" t="s">
        <v>57</v>
      </c>
      <c r="E64" s="6" t="s">
        <v>87</v>
      </c>
      <c r="F64" s="6" t="s">
        <v>287</v>
      </c>
      <c r="G64" s="9">
        <v>0.5</v>
      </c>
      <c r="H64" s="6"/>
      <c r="I64" s="6"/>
      <c r="J64" s="6"/>
      <c r="K64" s="7">
        <v>7</v>
      </c>
      <c r="L64" s="7">
        <v>79.4</v>
      </c>
      <c r="M64" s="7"/>
      <c r="N64" s="7"/>
      <c r="O64" s="7"/>
      <c r="P64" s="7">
        <v>79</v>
      </c>
      <c r="Q64" s="20">
        <f t="shared" si="1"/>
        <v>81.78053830227744</v>
      </c>
    </row>
    <row r="65" spans="1:17" ht="15.75" customHeight="1">
      <c r="A65" s="7">
        <v>34</v>
      </c>
      <c r="B65" s="6">
        <v>911</v>
      </c>
      <c r="C65" s="6" t="s">
        <v>140</v>
      </c>
      <c r="D65" s="6" t="s">
        <v>57</v>
      </c>
      <c r="E65" s="6" t="s">
        <v>293</v>
      </c>
      <c r="F65" s="6" t="s">
        <v>142</v>
      </c>
      <c r="G65" s="6"/>
      <c r="H65" s="6"/>
      <c r="I65" s="6"/>
      <c r="J65" s="6"/>
      <c r="K65" s="7">
        <v>7</v>
      </c>
      <c r="L65" s="7">
        <v>79.4</v>
      </c>
      <c r="M65" s="7"/>
      <c r="N65" s="7"/>
      <c r="O65" s="7"/>
      <c r="P65" s="7">
        <v>79</v>
      </c>
      <c r="Q65" s="20">
        <f t="shared" si="1"/>
        <v>81.78053830227744</v>
      </c>
    </row>
    <row r="66" spans="1:17" ht="15.75" customHeight="1">
      <c r="A66" s="7">
        <v>34</v>
      </c>
      <c r="B66" s="6">
        <v>976</v>
      </c>
      <c r="C66" s="6" t="s">
        <v>114</v>
      </c>
      <c r="D66" s="6" t="s">
        <v>57</v>
      </c>
      <c r="E66" s="6" t="s">
        <v>115</v>
      </c>
      <c r="F66" s="6"/>
      <c r="G66" s="6"/>
      <c r="H66" s="6"/>
      <c r="I66" s="6"/>
      <c r="J66" s="6"/>
      <c r="K66" s="7">
        <v>7</v>
      </c>
      <c r="L66" s="7">
        <v>79.4</v>
      </c>
      <c r="M66" s="7"/>
      <c r="N66" s="7"/>
      <c r="O66" s="7"/>
      <c r="P66" s="7">
        <v>79</v>
      </c>
      <c r="Q66" s="20">
        <f t="shared" si="1"/>
        <v>81.78053830227744</v>
      </c>
    </row>
    <row r="67" spans="1:17" ht="15.75" customHeight="1">
      <c r="A67" s="7">
        <v>42</v>
      </c>
      <c r="B67" s="6">
        <v>5</v>
      </c>
      <c r="C67" s="6" t="s">
        <v>268</v>
      </c>
      <c r="D67" s="6" t="s">
        <v>57</v>
      </c>
      <c r="E67" s="6" t="s">
        <v>59</v>
      </c>
      <c r="F67" s="6" t="s">
        <v>269</v>
      </c>
      <c r="G67" s="6"/>
      <c r="H67" s="6"/>
      <c r="I67" s="6"/>
      <c r="J67" s="6"/>
      <c r="K67" s="7" t="s">
        <v>487</v>
      </c>
      <c r="L67" s="7">
        <v>0</v>
      </c>
      <c r="M67" s="7"/>
      <c r="N67" s="7"/>
      <c r="O67" s="7"/>
      <c r="P67" s="7">
        <v>0</v>
      </c>
      <c r="Q67" s="20">
        <f t="shared" si="1"/>
        <v>0</v>
      </c>
    </row>
    <row r="69" ht="18">
      <c r="A69" s="3" t="s">
        <v>302</v>
      </c>
    </row>
    <row r="71" spans="1:2" ht="15">
      <c r="A71" s="25" t="s">
        <v>7</v>
      </c>
      <c r="B71" s="25" t="s">
        <v>43</v>
      </c>
    </row>
    <row r="73" ht="18">
      <c r="A73" s="3" t="s">
        <v>303</v>
      </c>
    </row>
    <row r="75" spans="1:2" ht="15">
      <c r="A75" s="25" t="s">
        <v>7</v>
      </c>
      <c r="B75" s="25" t="s">
        <v>43</v>
      </c>
    </row>
    <row r="76" spans="1:2" ht="30">
      <c r="A76" s="6">
        <v>109</v>
      </c>
      <c r="B76" s="6" t="s">
        <v>116</v>
      </c>
    </row>
    <row r="77" spans="1:2" ht="30">
      <c r="A77" s="6">
        <v>1511</v>
      </c>
      <c r="B77" s="6" t="s">
        <v>434</v>
      </c>
    </row>
    <row r="78" spans="1:2" ht="30">
      <c r="A78" s="6">
        <v>1701</v>
      </c>
      <c r="B78" s="6" t="s">
        <v>435</v>
      </c>
    </row>
    <row r="79" spans="1:2" ht="30">
      <c r="A79" s="6">
        <v>605</v>
      </c>
      <c r="B79" s="6" t="s">
        <v>488</v>
      </c>
    </row>
    <row r="80" spans="1:2" ht="30">
      <c r="A80" s="6">
        <v>333</v>
      </c>
      <c r="B80" s="6" t="s">
        <v>437</v>
      </c>
    </row>
    <row r="81" spans="1:2" ht="30">
      <c r="A81" s="6">
        <v>1461</v>
      </c>
      <c r="B81" s="6" t="s">
        <v>438</v>
      </c>
    </row>
    <row r="82" spans="1:2" ht="30">
      <c r="A82" s="6">
        <v>141</v>
      </c>
      <c r="B82" s="6" t="s">
        <v>94</v>
      </c>
    </row>
    <row r="83" spans="1:2" ht="30">
      <c r="A83" s="6">
        <v>114</v>
      </c>
      <c r="B83" s="6" t="s">
        <v>108</v>
      </c>
    </row>
    <row r="84" spans="1:2" ht="45">
      <c r="A84" s="6">
        <v>1976</v>
      </c>
      <c r="B84" s="6" t="s">
        <v>440</v>
      </c>
    </row>
    <row r="85" spans="1:2" ht="45">
      <c r="A85" s="6">
        <v>1006</v>
      </c>
      <c r="B85" s="6" t="s">
        <v>489</v>
      </c>
    </row>
    <row r="86" spans="1:2" ht="30">
      <c r="A86" s="6">
        <v>2500</v>
      </c>
      <c r="B86" s="6" t="s">
        <v>156</v>
      </c>
    </row>
    <row r="87" spans="1:2" ht="30">
      <c r="A87" s="6">
        <v>25</v>
      </c>
      <c r="B87" s="6" t="s">
        <v>153</v>
      </c>
    </row>
    <row r="88" spans="1:2" ht="30">
      <c r="A88" s="6">
        <v>1200</v>
      </c>
      <c r="B88" s="6" t="s">
        <v>490</v>
      </c>
    </row>
    <row r="89" spans="1:2" ht="30">
      <c r="A89" s="6">
        <v>600</v>
      </c>
      <c r="B89" s="6" t="s">
        <v>414</v>
      </c>
    </row>
    <row r="90" spans="1:2" ht="45">
      <c r="A90" s="6">
        <v>527</v>
      </c>
      <c r="B90" s="6" t="s">
        <v>491</v>
      </c>
    </row>
    <row r="91" spans="1:2" ht="30">
      <c r="A91" s="6">
        <v>606</v>
      </c>
      <c r="B91" s="6" t="s">
        <v>468</v>
      </c>
    </row>
    <row r="92" spans="1:2" ht="30">
      <c r="A92" s="6">
        <v>803</v>
      </c>
      <c r="B92" s="6" t="s">
        <v>233</v>
      </c>
    </row>
    <row r="93" spans="1:2" ht="30">
      <c r="A93" s="6">
        <v>3270</v>
      </c>
      <c r="B93" s="6" t="s">
        <v>118</v>
      </c>
    </row>
    <row r="94" spans="1:2" ht="30">
      <c r="A94" s="6">
        <v>5058</v>
      </c>
      <c r="B94" s="6" t="s">
        <v>445</v>
      </c>
    </row>
    <row r="95" spans="1:2" ht="30">
      <c r="A95" s="6">
        <v>778</v>
      </c>
      <c r="B95" s="6" t="s">
        <v>446</v>
      </c>
    </row>
    <row r="96" spans="1:2" ht="30">
      <c r="A96" s="6">
        <v>250</v>
      </c>
      <c r="B96" s="6" t="s">
        <v>447</v>
      </c>
    </row>
    <row r="97" spans="1:2" ht="45">
      <c r="A97" s="6">
        <v>444</v>
      </c>
      <c r="B97" s="6" t="s">
        <v>492</v>
      </c>
    </row>
    <row r="98" spans="1:2" ht="30">
      <c r="A98" s="6">
        <v>39</v>
      </c>
      <c r="B98" s="6" t="s">
        <v>493</v>
      </c>
    </row>
    <row r="99" spans="1:2" ht="30">
      <c r="A99" s="6">
        <v>505</v>
      </c>
      <c r="B99" s="6" t="s">
        <v>450</v>
      </c>
    </row>
    <row r="100" spans="1:2" ht="30">
      <c r="A100" s="6">
        <v>593</v>
      </c>
      <c r="B100" s="6" t="s">
        <v>494</v>
      </c>
    </row>
    <row r="101" spans="1:2" ht="30">
      <c r="A101" s="6">
        <v>91</v>
      </c>
      <c r="B101" s="6" t="s">
        <v>452</v>
      </c>
    </row>
    <row r="102" spans="1:2" ht="30">
      <c r="A102" s="6">
        <v>515</v>
      </c>
      <c r="B102" s="6" t="s">
        <v>453</v>
      </c>
    </row>
    <row r="103" spans="1:2" ht="30">
      <c r="A103" s="6">
        <v>714</v>
      </c>
      <c r="B103" s="6" t="s">
        <v>495</v>
      </c>
    </row>
    <row r="104" spans="1:2" ht="30">
      <c r="A104" s="6">
        <v>171</v>
      </c>
      <c r="B104" s="6" t="s">
        <v>279</v>
      </c>
    </row>
    <row r="105" spans="1:2" ht="30">
      <c r="A105" s="6">
        <v>202</v>
      </c>
      <c r="B105" s="6" t="s">
        <v>496</v>
      </c>
    </row>
    <row r="107" ht="18">
      <c r="A107" s="3" t="s">
        <v>304</v>
      </c>
    </row>
    <row r="109" spans="1:2" ht="15">
      <c r="A109" s="25" t="s">
        <v>305</v>
      </c>
      <c r="B109" s="25" t="s">
        <v>306</v>
      </c>
    </row>
    <row r="110" spans="1:2" ht="30">
      <c r="A110" s="6" t="s">
        <v>307</v>
      </c>
      <c r="B110" s="38">
        <v>23254</v>
      </c>
    </row>
    <row r="111" spans="1:2" ht="30">
      <c r="A111" s="6" t="s">
        <v>308</v>
      </c>
      <c r="B111" s="38">
        <v>25749</v>
      </c>
    </row>
    <row r="112" spans="1:2" ht="45">
      <c r="A112" s="6" t="s">
        <v>310</v>
      </c>
      <c r="B112" s="6">
        <v>42</v>
      </c>
    </row>
    <row r="113" spans="1:2" ht="45">
      <c r="A113" s="6" t="s">
        <v>311</v>
      </c>
      <c r="B113" s="6">
        <v>41</v>
      </c>
    </row>
    <row r="114" spans="1:2" ht="30">
      <c r="A114" s="6" t="s">
        <v>312</v>
      </c>
      <c r="B114" s="6">
        <v>24</v>
      </c>
    </row>
    <row r="115" spans="1:2" ht="60">
      <c r="A115" s="6" t="s">
        <v>313</v>
      </c>
      <c r="B115" s="6">
        <v>0</v>
      </c>
    </row>
    <row r="116" spans="1:2" ht="45">
      <c r="A116" s="6" t="s">
        <v>314</v>
      </c>
      <c r="B116" s="6">
        <v>18</v>
      </c>
    </row>
    <row r="117" spans="1:2" ht="60">
      <c r="A117" s="6" t="s">
        <v>315</v>
      </c>
      <c r="B117" s="6">
        <v>17</v>
      </c>
    </row>
    <row r="118" spans="1:2" ht="45">
      <c r="A118" s="6" t="s">
        <v>316</v>
      </c>
      <c r="B118" s="38">
        <v>788621</v>
      </c>
    </row>
    <row r="119" spans="1:2" ht="15">
      <c r="A119" s="6" t="s">
        <v>317</v>
      </c>
      <c r="B119" s="38">
        <v>25749</v>
      </c>
    </row>
    <row r="120" spans="1:2" ht="45">
      <c r="A120" s="6" t="s">
        <v>318</v>
      </c>
      <c r="B120" s="6" t="s">
        <v>497</v>
      </c>
    </row>
    <row r="121" spans="1:2" ht="30">
      <c r="A121" s="6" t="s">
        <v>319</v>
      </c>
      <c r="B121" s="39">
        <v>40787</v>
      </c>
    </row>
    <row r="122" spans="1:2" ht="60">
      <c r="A122" s="6" t="s">
        <v>320</v>
      </c>
      <c r="B122" s="6">
        <v>72</v>
      </c>
    </row>
    <row r="123" spans="1:2" ht="45">
      <c r="A123" s="6" t="s">
        <v>321</v>
      </c>
      <c r="B123" s="38">
        <v>510385</v>
      </c>
    </row>
    <row r="124" spans="1:2" ht="45">
      <c r="A124" s="6" t="s">
        <v>322</v>
      </c>
      <c r="B124" s="6" t="s">
        <v>498</v>
      </c>
    </row>
    <row r="125" spans="1:2" ht="45">
      <c r="A125" s="6" t="s">
        <v>324</v>
      </c>
      <c r="B125" s="6" t="s">
        <v>499</v>
      </c>
    </row>
    <row r="126" spans="1:2" ht="60">
      <c r="A126" s="6" t="s">
        <v>326</v>
      </c>
      <c r="B126" s="38">
        <v>168576057491917</v>
      </c>
    </row>
    <row r="127" spans="1:2" ht="60">
      <c r="A127" s="6" t="s">
        <v>327</v>
      </c>
      <c r="B127" s="6">
        <v>17</v>
      </c>
    </row>
    <row r="128" spans="1:2" ht="45">
      <c r="A128" s="6" t="s">
        <v>328</v>
      </c>
      <c r="B128" s="6" t="s">
        <v>500</v>
      </c>
    </row>
    <row r="129" spans="1:2" ht="45">
      <c r="A129" s="6" t="s">
        <v>330</v>
      </c>
      <c r="B129" s="6" t="s">
        <v>501</v>
      </c>
    </row>
    <row r="130" spans="1:2" ht="45">
      <c r="A130" s="6" t="s">
        <v>332</v>
      </c>
      <c r="B130" s="6">
        <v>0</v>
      </c>
    </row>
    <row r="131" spans="1:2" ht="45">
      <c r="A131" s="6" t="s">
        <v>333</v>
      </c>
      <c r="B131" s="6" t="s">
        <v>502</v>
      </c>
    </row>
    <row r="132" spans="1:2" ht="45">
      <c r="A132" s="6" t="s">
        <v>335</v>
      </c>
      <c r="B132" s="6" t="s">
        <v>503</v>
      </c>
    </row>
    <row r="133" spans="1:2" ht="45">
      <c r="A133" s="6" t="s">
        <v>337</v>
      </c>
      <c r="B133" s="6" t="s">
        <v>504</v>
      </c>
    </row>
    <row r="134" spans="1:2" ht="60">
      <c r="A134" s="6" t="s">
        <v>339</v>
      </c>
      <c r="B134" s="6" t="s">
        <v>505</v>
      </c>
    </row>
    <row r="135" spans="1:2" ht="45">
      <c r="A135" s="6" t="s">
        <v>340</v>
      </c>
      <c r="B135" s="38">
        <v>223389085810215</v>
      </c>
    </row>
    <row r="136" spans="1:2" ht="45">
      <c r="A136" s="6" t="s">
        <v>341</v>
      </c>
      <c r="B136" s="38">
        <v>181882438497054</v>
      </c>
    </row>
    <row r="137" spans="1:2" ht="60">
      <c r="A137" s="6" t="s">
        <v>342</v>
      </c>
      <c r="B137" s="6">
        <v>0</v>
      </c>
    </row>
    <row r="138" spans="1:2" ht="45">
      <c r="A138" s="6" t="s">
        <v>343</v>
      </c>
      <c r="B138" s="38">
        <v>454706096242636</v>
      </c>
    </row>
    <row r="139" spans="1:2" ht="45">
      <c r="A139" s="6" t="s">
        <v>344</v>
      </c>
      <c r="B139" s="38">
        <v>32479006874474</v>
      </c>
    </row>
    <row r="140" spans="1:2" ht="45">
      <c r="A140" s="6" t="s">
        <v>345</v>
      </c>
      <c r="B140" s="6" t="s">
        <v>506</v>
      </c>
    </row>
    <row r="141" spans="1:2" ht="45">
      <c r="A141" s="6" t="s">
        <v>346</v>
      </c>
      <c r="B141" s="6" t="s">
        <v>507</v>
      </c>
    </row>
    <row r="142" spans="1:2" ht="45">
      <c r="A142" s="6" t="s">
        <v>347</v>
      </c>
      <c r="B142" s="6" t="s">
        <v>508</v>
      </c>
    </row>
    <row r="143" spans="1:2" ht="45">
      <c r="A143" s="6" t="s">
        <v>349</v>
      </c>
      <c r="B143" s="6" t="s">
        <v>509</v>
      </c>
    </row>
    <row r="145" ht="18">
      <c r="A145" s="3" t="s">
        <v>350</v>
      </c>
    </row>
    <row r="147" spans="1:2" ht="15">
      <c r="A147" s="25" t="s">
        <v>305</v>
      </c>
      <c r="B147" s="25" t="s">
        <v>306</v>
      </c>
    </row>
    <row r="148" spans="1:2" ht="15">
      <c r="A148" s="6" t="s">
        <v>351</v>
      </c>
      <c r="B148" s="6" t="s">
        <v>352</v>
      </c>
    </row>
    <row r="149" spans="1:2" ht="45">
      <c r="A149" s="6" t="s">
        <v>353</v>
      </c>
      <c r="B149" s="6">
        <v>1</v>
      </c>
    </row>
    <row r="150" spans="1:2" ht="30">
      <c r="A150" s="6" t="s">
        <v>354</v>
      </c>
      <c r="B150" s="6">
        <v>1</v>
      </c>
    </row>
    <row r="151" spans="1:2" ht="45">
      <c r="A151" s="6" t="s">
        <v>355</v>
      </c>
      <c r="B151" s="6">
        <v>0</v>
      </c>
    </row>
    <row r="152" spans="1:2" ht="45">
      <c r="A152" s="6" t="s">
        <v>356</v>
      </c>
      <c r="B152" s="6">
        <v>1</v>
      </c>
    </row>
    <row r="153" spans="1:2" ht="60">
      <c r="A153" s="6" t="s">
        <v>357</v>
      </c>
      <c r="B153" s="6">
        <v>1</v>
      </c>
    </row>
    <row r="154" spans="1:2" ht="45">
      <c r="A154" s="6" t="s">
        <v>358</v>
      </c>
      <c r="B154" s="6">
        <v>0</v>
      </c>
    </row>
    <row r="155" spans="1:2" ht="15">
      <c r="A155" s="6" t="s">
        <v>359</v>
      </c>
      <c r="B155" s="6">
        <v>7</v>
      </c>
    </row>
    <row r="156" spans="1:2" ht="30">
      <c r="A156" s="6" t="s">
        <v>360</v>
      </c>
      <c r="B156" s="6">
        <v>40</v>
      </c>
    </row>
    <row r="157" spans="1:2" ht="30">
      <c r="A157" s="6" t="s">
        <v>361</v>
      </c>
      <c r="B157" s="39">
        <v>40664</v>
      </c>
    </row>
    <row r="158" spans="1:2" ht="30">
      <c r="A158" s="6" t="s">
        <v>362</v>
      </c>
      <c r="B158" s="6" t="s">
        <v>363</v>
      </c>
    </row>
    <row r="159" spans="1:2" ht="30">
      <c r="A159" s="6" t="s">
        <v>349</v>
      </c>
      <c r="B159" s="6">
        <v>0</v>
      </c>
    </row>
    <row r="160" spans="1:2" ht="60">
      <c r="A160" s="6" t="s">
        <v>364</v>
      </c>
      <c r="B160" s="6" t="s">
        <v>365</v>
      </c>
    </row>
    <row r="161" spans="1:2" ht="45">
      <c r="A161" s="6" t="s">
        <v>366</v>
      </c>
      <c r="B161" s="6">
        <v>0</v>
      </c>
    </row>
    <row r="162" spans="1:2" ht="75">
      <c r="A162" s="6" t="s">
        <v>367</v>
      </c>
      <c r="B162" s="6">
        <v>1</v>
      </c>
    </row>
    <row r="163" spans="1:2" ht="75">
      <c r="A163" s="6" t="s">
        <v>368</v>
      </c>
      <c r="B163" s="6">
        <v>1</v>
      </c>
    </row>
    <row r="164" spans="1:2" ht="90">
      <c r="A164" s="6" t="s">
        <v>369</v>
      </c>
      <c r="B164" s="6">
        <v>1</v>
      </c>
    </row>
  </sheetData>
  <sheetProtection/>
  <mergeCells count="17">
    <mergeCell ref="P29:P31"/>
    <mergeCell ref="F29:F31"/>
    <mergeCell ref="G29:G31"/>
    <mergeCell ref="H29:H31"/>
    <mergeCell ref="I29:I31"/>
    <mergeCell ref="J29:J31"/>
    <mergeCell ref="K29:K31"/>
    <mergeCell ref="F15:F16"/>
    <mergeCell ref="A29:A31"/>
    <mergeCell ref="B29:B31"/>
    <mergeCell ref="C29:C31"/>
    <mergeCell ref="D29:D31"/>
    <mergeCell ref="E29:E31"/>
    <mergeCell ref="A15:A16"/>
    <mergeCell ref="B15:B16"/>
    <mergeCell ref="C15:C16"/>
    <mergeCell ref="E15:E1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1">
      <selection activeCell="I12" sqref="I12:M22"/>
    </sheetView>
  </sheetViews>
  <sheetFormatPr defaultColWidth="9.140625" defaultRowHeight="15"/>
  <cols>
    <col min="3" max="3" width="18.57421875" style="0" customWidth="1"/>
    <col min="6" max="7" width="18.8515625" style="0" customWidth="1"/>
    <col min="9" max="9" width="15.8515625" style="0" customWidth="1"/>
    <col min="18" max="18" width="9.140625" style="11" customWidth="1"/>
  </cols>
  <sheetData>
    <row r="1" ht="15">
      <c r="A1" s="46" t="s">
        <v>514</v>
      </c>
    </row>
    <row r="3" ht="23.25">
      <c r="A3" s="47" t="s">
        <v>515</v>
      </c>
    </row>
    <row r="5" ht="15">
      <c r="A5" s="48" t="s">
        <v>516</v>
      </c>
    </row>
    <row r="7" ht="23.25">
      <c r="A7" s="47" t="s">
        <v>517</v>
      </c>
    </row>
    <row r="9" ht="18">
      <c r="A9" s="49" t="s">
        <v>518</v>
      </c>
    </row>
    <row r="11" ht="15.75">
      <c r="A11" s="50" t="s">
        <v>519</v>
      </c>
    </row>
    <row r="12" spans="10:13" ht="15">
      <c r="J12">
        <v>1</v>
      </c>
      <c r="K12">
        <v>2</v>
      </c>
      <c r="L12">
        <v>3</v>
      </c>
      <c r="M12" t="s">
        <v>691</v>
      </c>
    </row>
    <row r="13" spans="1:13" ht="15">
      <c r="A13" t="s">
        <v>4</v>
      </c>
      <c r="I13" t="s">
        <v>685</v>
      </c>
      <c r="J13">
        <v>458</v>
      </c>
      <c r="M13">
        <f>SUM(J13:L13)</f>
        <v>458</v>
      </c>
    </row>
    <row r="14" spans="9:13" ht="13.5" customHeight="1">
      <c r="I14" t="s">
        <v>686</v>
      </c>
      <c r="J14">
        <v>492</v>
      </c>
      <c r="K14">
        <v>411</v>
      </c>
      <c r="L14">
        <v>385</v>
      </c>
      <c r="M14">
        <f aca="true" t="shared" si="0" ref="M14:M22">SUM(J14:L14)</f>
        <v>1288</v>
      </c>
    </row>
    <row r="15" spans="1:13" ht="13.5" customHeight="1">
      <c r="A15" s="70" t="s">
        <v>5</v>
      </c>
      <c r="B15" s="70" t="s">
        <v>6</v>
      </c>
      <c r="C15" s="70" t="s">
        <v>7</v>
      </c>
      <c r="D15" s="45" t="s">
        <v>8</v>
      </c>
      <c r="E15" s="70" t="s">
        <v>10</v>
      </c>
      <c r="F15" s="70" t="s">
        <v>11</v>
      </c>
      <c r="G15" s="70" t="s">
        <v>12</v>
      </c>
      <c r="I15" t="s">
        <v>687</v>
      </c>
      <c r="J15">
        <v>464</v>
      </c>
      <c r="K15">
        <v>416</v>
      </c>
      <c r="L15">
        <v>215</v>
      </c>
      <c r="M15">
        <f t="shared" si="0"/>
        <v>1095</v>
      </c>
    </row>
    <row r="16" spans="1:13" ht="13.5" customHeight="1">
      <c r="A16" s="70"/>
      <c r="B16" s="70"/>
      <c r="C16" s="70"/>
      <c r="D16" s="45" t="s">
        <v>9</v>
      </c>
      <c r="E16" s="70"/>
      <c r="F16" s="70"/>
      <c r="G16" s="70"/>
      <c r="I16" t="s">
        <v>688</v>
      </c>
      <c r="J16">
        <v>196</v>
      </c>
      <c r="M16">
        <f t="shared" si="0"/>
        <v>196</v>
      </c>
    </row>
    <row r="17" spans="1:13" ht="13.5" customHeight="1">
      <c r="A17" s="52">
        <v>1</v>
      </c>
      <c r="B17" s="53" t="s">
        <v>13</v>
      </c>
      <c r="C17" s="52" t="s">
        <v>520</v>
      </c>
      <c r="D17" s="52">
        <v>400</v>
      </c>
      <c r="E17" s="52" t="s">
        <v>521</v>
      </c>
      <c r="F17" s="52" t="s">
        <v>522</v>
      </c>
      <c r="G17" s="52" t="s">
        <v>249</v>
      </c>
      <c r="I17" t="s">
        <v>689</v>
      </c>
      <c r="M17">
        <f t="shared" si="0"/>
        <v>0</v>
      </c>
    </row>
    <row r="18" spans="1:13" ht="13.5" customHeight="1">
      <c r="A18" s="52" t="s">
        <v>18</v>
      </c>
      <c r="B18" s="53" t="s">
        <v>523</v>
      </c>
      <c r="C18" s="52" t="s">
        <v>524</v>
      </c>
      <c r="D18" s="52">
        <v>1000</v>
      </c>
      <c r="E18" s="52" t="s">
        <v>525</v>
      </c>
      <c r="F18" s="52" t="s">
        <v>522</v>
      </c>
      <c r="G18" s="52" t="s">
        <v>249</v>
      </c>
      <c r="I18" t="s">
        <v>96</v>
      </c>
      <c r="M18">
        <f t="shared" si="0"/>
        <v>0</v>
      </c>
    </row>
    <row r="19" spans="1:13" ht="13.5" customHeight="1">
      <c r="A19" s="52">
        <v>3</v>
      </c>
      <c r="B19" s="53" t="s">
        <v>207</v>
      </c>
      <c r="C19" s="52" t="s">
        <v>526</v>
      </c>
      <c r="D19" s="52">
        <v>400</v>
      </c>
      <c r="E19" s="52" t="s">
        <v>527</v>
      </c>
      <c r="F19" s="52" t="s">
        <v>522</v>
      </c>
      <c r="G19" s="52" t="s">
        <v>249</v>
      </c>
      <c r="I19" t="s">
        <v>690</v>
      </c>
      <c r="M19">
        <f t="shared" si="0"/>
        <v>0</v>
      </c>
    </row>
    <row r="20" spans="1:13" ht="13.5" customHeight="1">
      <c r="A20" s="52">
        <v>4</v>
      </c>
      <c r="B20" s="53" t="s">
        <v>528</v>
      </c>
      <c r="C20" s="52" t="s">
        <v>529</v>
      </c>
      <c r="D20" s="52">
        <v>400</v>
      </c>
      <c r="E20" s="52" t="s">
        <v>530</v>
      </c>
      <c r="F20" s="52" t="s">
        <v>522</v>
      </c>
      <c r="G20" s="52" t="s">
        <v>249</v>
      </c>
      <c r="I20" t="s">
        <v>278</v>
      </c>
      <c r="J20">
        <v>500</v>
      </c>
      <c r="K20">
        <v>251</v>
      </c>
      <c r="M20">
        <f t="shared" si="0"/>
        <v>751</v>
      </c>
    </row>
    <row r="21" spans="1:13" ht="13.5" customHeight="1">
      <c r="A21" s="52">
        <v>5</v>
      </c>
      <c r="B21" s="53" t="s">
        <v>256</v>
      </c>
      <c r="C21" s="52" t="s">
        <v>526</v>
      </c>
      <c r="D21" s="52">
        <v>400</v>
      </c>
      <c r="E21" s="52" t="s">
        <v>527</v>
      </c>
      <c r="F21" s="52" t="s">
        <v>522</v>
      </c>
      <c r="G21" s="52" t="s">
        <v>249</v>
      </c>
      <c r="I21" t="s">
        <v>692</v>
      </c>
      <c r="J21">
        <v>416</v>
      </c>
      <c r="K21">
        <v>335</v>
      </c>
      <c r="M21">
        <f t="shared" si="0"/>
        <v>751</v>
      </c>
    </row>
    <row r="22" spans="1:13" ht="13.5" customHeight="1">
      <c r="A22" s="52" t="s">
        <v>392</v>
      </c>
      <c r="B22" s="53" t="s">
        <v>531</v>
      </c>
      <c r="C22" s="52" t="s">
        <v>532</v>
      </c>
      <c r="D22" s="52">
        <v>1000</v>
      </c>
      <c r="E22" s="52" t="s">
        <v>533</v>
      </c>
      <c r="F22" s="52" t="s">
        <v>522</v>
      </c>
      <c r="G22" s="52" t="s">
        <v>249</v>
      </c>
      <c r="I22" s="68" t="s">
        <v>693</v>
      </c>
      <c r="M22">
        <f t="shared" si="0"/>
        <v>0</v>
      </c>
    </row>
    <row r="23" spans="1:7" ht="13.5" customHeight="1">
      <c r="A23" s="52">
        <v>7</v>
      </c>
      <c r="B23" s="53" t="s">
        <v>534</v>
      </c>
      <c r="C23" s="52" t="s">
        <v>532</v>
      </c>
      <c r="D23" s="52">
        <v>400</v>
      </c>
      <c r="E23" s="52" t="s">
        <v>533</v>
      </c>
      <c r="F23" s="52" t="s">
        <v>522</v>
      </c>
      <c r="G23" s="52" t="s">
        <v>249</v>
      </c>
    </row>
    <row r="24" ht="13.5" customHeight="1">
      <c r="A24" t="s">
        <v>535</v>
      </c>
    </row>
    <row r="26" spans="1:17" ht="15">
      <c r="A26" s="70" t="s">
        <v>42</v>
      </c>
      <c r="B26" s="70" t="s">
        <v>7</v>
      </c>
      <c r="C26" s="70" t="s">
        <v>43</v>
      </c>
      <c r="D26" s="70"/>
      <c r="E26" s="70" t="s">
        <v>44</v>
      </c>
      <c r="F26" s="70" t="s">
        <v>45</v>
      </c>
      <c r="G26" s="70" t="s">
        <v>46</v>
      </c>
      <c r="H26" s="70" t="s">
        <v>47</v>
      </c>
      <c r="I26" s="70" t="s">
        <v>48</v>
      </c>
      <c r="J26" s="70" t="s">
        <v>49</v>
      </c>
      <c r="K26" s="70" t="s">
        <v>50</v>
      </c>
      <c r="L26" s="70" t="s">
        <v>6</v>
      </c>
      <c r="M26" s="45" t="s">
        <v>6</v>
      </c>
      <c r="N26" s="45" t="s">
        <v>52</v>
      </c>
      <c r="O26" s="45" t="s">
        <v>49</v>
      </c>
      <c r="P26" s="45" t="s">
        <v>53</v>
      </c>
      <c r="Q26" s="70" t="s">
        <v>55</v>
      </c>
    </row>
    <row r="27" spans="1:17" ht="1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45" t="s">
        <v>51</v>
      </c>
      <c r="N27" s="45" t="s">
        <v>51</v>
      </c>
      <c r="O27" s="45" t="s">
        <v>51</v>
      </c>
      <c r="P27" s="45" t="s">
        <v>54</v>
      </c>
      <c r="Q27" s="70"/>
    </row>
    <row r="28" spans="1:17" ht="1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45"/>
      <c r="N28" s="45"/>
      <c r="O28" s="45"/>
      <c r="P28" s="45" t="s">
        <v>51</v>
      </c>
      <c r="Q28" s="70"/>
    </row>
    <row r="29" spans="1:18" ht="18" customHeight="1">
      <c r="A29" s="53">
        <v>1</v>
      </c>
      <c r="B29" s="52">
        <v>148</v>
      </c>
      <c r="C29" s="52" t="s">
        <v>270</v>
      </c>
      <c r="D29" s="52" t="s">
        <v>57</v>
      </c>
      <c r="E29" s="52" t="s">
        <v>66</v>
      </c>
      <c r="F29" s="52" t="s">
        <v>397</v>
      </c>
      <c r="G29" s="52"/>
      <c r="H29" s="54">
        <v>0.5694444444444444</v>
      </c>
      <c r="I29" s="52"/>
      <c r="J29" s="52"/>
      <c r="K29" s="52"/>
      <c r="L29" s="53">
        <v>18.75</v>
      </c>
      <c r="M29" s="53">
        <v>176.6</v>
      </c>
      <c r="N29" s="53">
        <v>2.3</v>
      </c>
      <c r="O29" s="53"/>
      <c r="P29" s="53"/>
      <c r="Q29" s="53">
        <v>179</v>
      </c>
      <c r="R29" s="51">
        <v>500</v>
      </c>
    </row>
    <row r="30" spans="1:18" ht="18" customHeight="1">
      <c r="A30" s="53">
        <v>2</v>
      </c>
      <c r="B30" s="52">
        <v>81</v>
      </c>
      <c r="C30" s="52" t="s">
        <v>65</v>
      </c>
      <c r="D30" s="52" t="s">
        <v>57</v>
      </c>
      <c r="E30" s="52" t="s">
        <v>66</v>
      </c>
      <c r="F30" s="52" t="s">
        <v>397</v>
      </c>
      <c r="G30" s="52" t="s">
        <v>405</v>
      </c>
      <c r="H30" s="54">
        <v>0.5694444444444444</v>
      </c>
      <c r="I30" s="52"/>
      <c r="J30" s="52"/>
      <c r="K30" s="52"/>
      <c r="L30" s="53">
        <v>18.23</v>
      </c>
      <c r="M30" s="53">
        <v>173.6</v>
      </c>
      <c r="N30" s="53">
        <v>2.6</v>
      </c>
      <c r="O30" s="53"/>
      <c r="P30" s="53"/>
      <c r="Q30" s="53">
        <v>176</v>
      </c>
      <c r="R30" s="20">
        <f>(Q30*500)/179</f>
        <v>491.62011173184356</v>
      </c>
    </row>
    <row r="31" spans="1:18" ht="18" customHeight="1">
      <c r="A31" s="53">
        <v>3</v>
      </c>
      <c r="B31" s="52">
        <v>523</v>
      </c>
      <c r="C31" s="52" t="s">
        <v>78</v>
      </c>
      <c r="D31" s="52" t="s">
        <v>57</v>
      </c>
      <c r="E31" s="52" t="s">
        <v>66</v>
      </c>
      <c r="F31" s="52" t="s">
        <v>536</v>
      </c>
      <c r="G31" s="52" t="s">
        <v>537</v>
      </c>
      <c r="H31" s="54">
        <v>0.5694444444444444</v>
      </c>
      <c r="I31" s="52"/>
      <c r="J31" s="52"/>
      <c r="K31" s="52"/>
      <c r="L31" s="53">
        <v>16.67</v>
      </c>
      <c r="M31" s="53">
        <v>162.7</v>
      </c>
      <c r="N31" s="53">
        <v>3.1</v>
      </c>
      <c r="O31" s="53"/>
      <c r="P31" s="53"/>
      <c r="Q31" s="53">
        <v>166</v>
      </c>
      <c r="R31" s="20">
        <f aca="true" t="shared" si="1" ref="R31:R45">(Q31*500)/179</f>
        <v>463.68715083798884</v>
      </c>
    </row>
    <row r="32" spans="1:18" ht="18" customHeight="1">
      <c r="A32" s="53">
        <v>4</v>
      </c>
      <c r="B32" s="52">
        <v>17</v>
      </c>
      <c r="C32" s="52" t="s">
        <v>229</v>
      </c>
      <c r="D32" s="52" t="s">
        <v>57</v>
      </c>
      <c r="E32" s="52" t="s">
        <v>66</v>
      </c>
      <c r="F32" s="52" t="s">
        <v>397</v>
      </c>
      <c r="G32" s="52" t="s">
        <v>231</v>
      </c>
      <c r="H32" s="54">
        <v>0.5694444444444444</v>
      </c>
      <c r="I32" s="52"/>
      <c r="J32" s="52"/>
      <c r="K32" s="52"/>
      <c r="L32" s="53">
        <v>16.44</v>
      </c>
      <c r="M32" s="53">
        <v>161</v>
      </c>
      <c r="N32" s="53">
        <v>2.9</v>
      </c>
      <c r="O32" s="53"/>
      <c r="P32" s="53"/>
      <c r="Q32" s="53">
        <v>164</v>
      </c>
      <c r="R32" s="20">
        <f t="shared" si="1"/>
        <v>458.1005586592179</v>
      </c>
    </row>
    <row r="33" spans="1:18" ht="18" customHeight="1">
      <c r="A33" s="53">
        <v>5</v>
      </c>
      <c r="B33" s="52">
        <v>7</v>
      </c>
      <c r="C33" s="52" t="s">
        <v>80</v>
      </c>
      <c r="D33" s="52" t="s">
        <v>57</v>
      </c>
      <c r="E33" s="52" t="s">
        <v>66</v>
      </c>
      <c r="F33" s="52" t="s">
        <v>538</v>
      </c>
      <c r="G33" s="52" t="s">
        <v>82</v>
      </c>
      <c r="H33" s="54">
        <v>0.5694444444444444</v>
      </c>
      <c r="I33" s="52"/>
      <c r="J33" s="52"/>
      <c r="K33" s="52"/>
      <c r="L33" s="53">
        <v>14.71</v>
      </c>
      <c r="M33" s="53">
        <v>146.8</v>
      </c>
      <c r="N33" s="53">
        <v>2</v>
      </c>
      <c r="O33" s="53"/>
      <c r="P33" s="53"/>
      <c r="Q33" s="53">
        <v>149</v>
      </c>
      <c r="R33" s="20">
        <f t="shared" si="1"/>
        <v>416.20111731843576</v>
      </c>
    </row>
    <row r="34" spans="1:18" ht="18" customHeight="1">
      <c r="A34" s="53">
        <v>5</v>
      </c>
      <c r="B34" s="52">
        <v>6</v>
      </c>
      <c r="C34" s="52" t="s">
        <v>272</v>
      </c>
      <c r="D34" s="52" t="s">
        <v>57</v>
      </c>
      <c r="E34" s="52" t="s">
        <v>66</v>
      </c>
      <c r="F34" s="52" t="s">
        <v>266</v>
      </c>
      <c r="G34" s="52" t="s">
        <v>273</v>
      </c>
      <c r="H34" s="54">
        <v>0.5694444444444444</v>
      </c>
      <c r="I34" s="52"/>
      <c r="J34" s="52"/>
      <c r="K34" s="52"/>
      <c r="L34" s="53">
        <v>14.66</v>
      </c>
      <c r="M34" s="53">
        <v>146.4</v>
      </c>
      <c r="N34" s="53">
        <v>2.4</v>
      </c>
      <c r="O34" s="53"/>
      <c r="P34" s="53"/>
      <c r="Q34" s="53">
        <v>149</v>
      </c>
      <c r="R34" s="20">
        <f t="shared" si="1"/>
        <v>416.20111731843576</v>
      </c>
    </row>
    <row r="35" spans="1:18" ht="18" customHeight="1">
      <c r="A35" s="53">
        <v>7</v>
      </c>
      <c r="B35" s="52">
        <v>140</v>
      </c>
      <c r="C35" s="52" t="s">
        <v>289</v>
      </c>
      <c r="D35" s="52" t="s">
        <v>57</v>
      </c>
      <c r="E35" s="52" t="s">
        <v>66</v>
      </c>
      <c r="F35" s="52" t="s">
        <v>290</v>
      </c>
      <c r="G35" s="52"/>
      <c r="H35" s="54">
        <v>0.5694444444444444</v>
      </c>
      <c r="I35" s="52"/>
      <c r="J35" s="52"/>
      <c r="K35" s="52"/>
      <c r="L35" s="53">
        <v>14.47</v>
      </c>
      <c r="M35" s="53">
        <v>144.7</v>
      </c>
      <c r="N35" s="53">
        <v>2.1</v>
      </c>
      <c r="O35" s="53"/>
      <c r="P35" s="53"/>
      <c r="Q35" s="53">
        <v>147</v>
      </c>
      <c r="R35" s="20">
        <f t="shared" si="1"/>
        <v>410.6145251396648</v>
      </c>
    </row>
    <row r="36" spans="1:18" ht="18" customHeight="1">
      <c r="A36" s="53">
        <v>8</v>
      </c>
      <c r="B36" s="52">
        <v>311</v>
      </c>
      <c r="C36" s="52" t="s">
        <v>85</v>
      </c>
      <c r="D36" s="52" t="s">
        <v>57</v>
      </c>
      <c r="E36" s="52" t="s">
        <v>66</v>
      </c>
      <c r="F36" s="52" t="s">
        <v>74</v>
      </c>
      <c r="G36" s="52"/>
      <c r="H36" s="54">
        <v>0.5694444444444444</v>
      </c>
      <c r="I36" s="52"/>
      <c r="J36" s="52"/>
      <c r="K36" s="52"/>
      <c r="L36" s="53">
        <v>13.61</v>
      </c>
      <c r="M36" s="53">
        <v>135.8</v>
      </c>
      <c r="N36" s="53">
        <v>2.4</v>
      </c>
      <c r="O36" s="53"/>
      <c r="P36" s="53"/>
      <c r="Q36" s="53">
        <v>138</v>
      </c>
      <c r="R36" s="20">
        <f t="shared" si="1"/>
        <v>385.47486033519556</v>
      </c>
    </row>
    <row r="37" spans="1:18" ht="18" customHeight="1">
      <c r="A37" s="53">
        <v>11</v>
      </c>
      <c r="B37" s="52">
        <v>303</v>
      </c>
      <c r="C37" s="52" t="s">
        <v>121</v>
      </c>
      <c r="D37" s="52" t="s">
        <v>57</v>
      </c>
      <c r="E37" s="52" t="s">
        <v>66</v>
      </c>
      <c r="F37" s="52" t="s">
        <v>299</v>
      </c>
      <c r="G37" s="52" t="s">
        <v>123</v>
      </c>
      <c r="H37" s="54">
        <v>0.5694444444444444</v>
      </c>
      <c r="I37" s="52"/>
      <c r="J37" s="52"/>
      <c r="K37" s="52"/>
      <c r="L37" s="53">
        <v>11.84</v>
      </c>
      <c r="M37" s="53">
        <v>117.9</v>
      </c>
      <c r="N37" s="53">
        <v>2.4</v>
      </c>
      <c r="O37" s="53"/>
      <c r="P37" s="53"/>
      <c r="Q37" s="53">
        <v>120</v>
      </c>
      <c r="R37" s="20">
        <f t="shared" si="1"/>
        <v>335.195530726257</v>
      </c>
    </row>
    <row r="38" spans="1:18" ht="18" customHeight="1">
      <c r="A38" s="53">
        <v>14</v>
      </c>
      <c r="B38" s="52">
        <v>5</v>
      </c>
      <c r="C38" s="52" t="s">
        <v>268</v>
      </c>
      <c r="D38" s="52" t="s">
        <v>57</v>
      </c>
      <c r="E38" s="52" t="s">
        <v>66</v>
      </c>
      <c r="F38" s="52" t="s">
        <v>539</v>
      </c>
      <c r="G38" s="52" t="s">
        <v>269</v>
      </c>
      <c r="H38" s="54">
        <v>0.5694444444444444</v>
      </c>
      <c r="I38" s="52"/>
      <c r="J38" s="52"/>
      <c r="K38" s="52"/>
      <c r="L38" s="53">
        <v>10.24</v>
      </c>
      <c r="M38" s="53">
        <v>102.2</v>
      </c>
      <c r="N38" s="53">
        <v>2</v>
      </c>
      <c r="O38" s="53"/>
      <c r="P38" s="53"/>
      <c r="Q38" s="53">
        <v>104</v>
      </c>
      <c r="R38" s="20">
        <f t="shared" si="1"/>
        <v>290.5027932960894</v>
      </c>
    </row>
    <row r="39" spans="1:18" ht="18" customHeight="1">
      <c r="A39" s="53">
        <v>15</v>
      </c>
      <c r="B39" s="52">
        <v>545</v>
      </c>
      <c r="C39" s="52" t="s">
        <v>97</v>
      </c>
      <c r="D39" s="52" t="s">
        <v>57</v>
      </c>
      <c r="E39" s="52" t="s">
        <v>66</v>
      </c>
      <c r="F39" s="52" t="s">
        <v>540</v>
      </c>
      <c r="G39" s="52" t="s">
        <v>278</v>
      </c>
      <c r="H39" s="54">
        <v>0.5694444444444444</v>
      </c>
      <c r="I39" s="52"/>
      <c r="J39" s="52"/>
      <c r="K39" s="52"/>
      <c r="L39" s="53">
        <v>8.92</v>
      </c>
      <c r="M39" s="53">
        <v>88.1</v>
      </c>
      <c r="N39" s="53">
        <v>2</v>
      </c>
      <c r="O39" s="53"/>
      <c r="P39" s="53"/>
      <c r="Q39" s="53">
        <v>90</v>
      </c>
      <c r="R39" s="20">
        <f t="shared" si="1"/>
        <v>251.39664804469274</v>
      </c>
    </row>
    <row r="40" spans="1:18" ht="18" customHeight="1">
      <c r="A40" s="53">
        <v>17</v>
      </c>
      <c r="B40" s="52">
        <v>10</v>
      </c>
      <c r="C40" s="52" t="s">
        <v>110</v>
      </c>
      <c r="D40" s="52" t="s">
        <v>57</v>
      </c>
      <c r="E40" s="52" t="s">
        <v>66</v>
      </c>
      <c r="F40" s="52" t="s">
        <v>290</v>
      </c>
      <c r="G40" s="52"/>
      <c r="H40" s="54">
        <v>0.5694444444444444</v>
      </c>
      <c r="I40" s="52"/>
      <c r="J40" s="52"/>
      <c r="K40" s="52"/>
      <c r="L40" s="53">
        <v>7.52</v>
      </c>
      <c r="M40" s="53">
        <v>75</v>
      </c>
      <c r="N40" s="53">
        <v>1.9</v>
      </c>
      <c r="O40" s="53"/>
      <c r="P40" s="53"/>
      <c r="Q40" s="53">
        <v>77</v>
      </c>
      <c r="R40" s="20">
        <f t="shared" si="1"/>
        <v>215.08379888268158</v>
      </c>
    </row>
    <row r="41" spans="1:18" ht="18" customHeight="1">
      <c r="A41" s="53">
        <v>19</v>
      </c>
      <c r="B41" s="52">
        <v>976</v>
      </c>
      <c r="C41" s="52" t="s">
        <v>114</v>
      </c>
      <c r="D41" s="52" t="s">
        <v>57</v>
      </c>
      <c r="E41" s="52" t="s">
        <v>66</v>
      </c>
      <c r="F41" s="52" t="s">
        <v>115</v>
      </c>
      <c r="G41" s="52"/>
      <c r="H41" s="52"/>
      <c r="I41" s="52"/>
      <c r="J41" s="52"/>
      <c r="K41" s="52"/>
      <c r="L41" s="53">
        <v>7</v>
      </c>
      <c r="M41" s="53">
        <v>70.1</v>
      </c>
      <c r="N41" s="53"/>
      <c r="O41" s="53"/>
      <c r="P41" s="53"/>
      <c r="Q41" s="53">
        <v>70</v>
      </c>
      <c r="R41" s="20">
        <f t="shared" si="1"/>
        <v>195.53072625698323</v>
      </c>
    </row>
    <row r="42" spans="1:18" ht="18" customHeight="1">
      <c r="A42" s="53">
        <v>19</v>
      </c>
      <c r="B42" s="52">
        <v>1403</v>
      </c>
      <c r="C42" s="52" t="s">
        <v>226</v>
      </c>
      <c r="D42" s="52" t="s">
        <v>57</v>
      </c>
      <c r="E42" s="52" t="s">
        <v>66</v>
      </c>
      <c r="F42" s="52" t="s">
        <v>412</v>
      </c>
      <c r="G42" s="52" t="s">
        <v>228</v>
      </c>
      <c r="H42" s="52"/>
      <c r="I42" s="52"/>
      <c r="J42" s="52"/>
      <c r="K42" s="52"/>
      <c r="L42" s="53">
        <v>7</v>
      </c>
      <c r="M42" s="53">
        <v>70.1</v>
      </c>
      <c r="N42" s="53"/>
      <c r="O42" s="53"/>
      <c r="P42" s="53"/>
      <c r="Q42" s="53">
        <v>70</v>
      </c>
      <c r="R42" s="20">
        <f t="shared" si="1"/>
        <v>195.53072625698323</v>
      </c>
    </row>
    <row r="43" spans="1:18" ht="18" customHeight="1">
      <c r="A43" s="53">
        <v>19</v>
      </c>
      <c r="B43" s="52">
        <v>171</v>
      </c>
      <c r="C43" s="52" t="s">
        <v>279</v>
      </c>
      <c r="D43" s="52" t="s">
        <v>57</v>
      </c>
      <c r="E43" s="52" t="s">
        <v>66</v>
      </c>
      <c r="F43" s="52" t="s">
        <v>280</v>
      </c>
      <c r="G43" s="52"/>
      <c r="H43" s="52"/>
      <c r="I43" s="52"/>
      <c r="J43" s="52"/>
      <c r="K43" s="52"/>
      <c r="L43" s="53">
        <v>7</v>
      </c>
      <c r="M43" s="53">
        <v>70.1</v>
      </c>
      <c r="N43" s="53"/>
      <c r="O43" s="53"/>
      <c r="P43" s="53"/>
      <c r="Q43" s="53">
        <v>70</v>
      </c>
      <c r="R43" s="20">
        <f t="shared" si="1"/>
        <v>195.53072625698323</v>
      </c>
    </row>
    <row r="44" spans="1:18" ht="18" customHeight="1">
      <c r="A44" s="53">
        <v>19</v>
      </c>
      <c r="B44" s="52">
        <v>124</v>
      </c>
      <c r="C44" s="52" t="s">
        <v>541</v>
      </c>
      <c r="D44" s="52" t="s">
        <v>57</v>
      </c>
      <c r="E44" s="52" t="s">
        <v>66</v>
      </c>
      <c r="F44" s="52" t="s">
        <v>84</v>
      </c>
      <c r="G44" s="52"/>
      <c r="H44" s="52"/>
      <c r="I44" s="52"/>
      <c r="J44" s="52"/>
      <c r="K44" s="52"/>
      <c r="L44" s="53">
        <v>7</v>
      </c>
      <c r="M44" s="53">
        <v>70.1</v>
      </c>
      <c r="N44" s="53"/>
      <c r="O44" s="53"/>
      <c r="P44" s="53"/>
      <c r="Q44" s="53">
        <v>70</v>
      </c>
      <c r="R44" s="20">
        <f t="shared" si="1"/>
        <v>195.53072625698323</v>
      </c>
    </row>
    <row r="45" spans="1:18" ht="18" customHeight="1">
      <c r="A45" s="53">
        <v>19</v>
      </c>
      <c r="B45" s="52">
        <v>748</v>
      </c>
      <c r="C45" s="52" t="s">
        <v>100</v>
      </c>
      <c r="D45" s="52" t="s">
        <v>57</v>
      </c>
      <c r="E45" s="52" t="s">
        <v>66</v>
      </c>
      <c r="F45" s="52" t="s">
        <v>290</v>
      </c>
      <c r="G45" s="52"/>
      <c r="H45" s="52"/>
      <c r="I45" s="52"/>
      <c r="J45" s="52"/>
      <c r="K45" s="52"/>
      <c r="L45" s="53">
        <v>7</v>
      </c>
      <c r="M45" s="53">
        <v>70.1</v>
      </c>
      <c r="N45" s="53"/>
      <c r="O45" s="53"/>
      <c r="P45" s="53"/>
      <c r="Q45" s="53">
        <v>70</v>
      </c>
      <c r="R45" s="20">
        <f t="shared" si="1"/>
        <v>195.53072625698323</v>
      </c>
    </row>
    <row r="46" spans="1:18" ht="18" customHeight="1">
      <c r="A46" s="53">
        <v>27</v>
      </c>
      <c r="B46" s="52">
        <v>24</v>
      </c>
      <c r="C46" s="52" t="s">
        <v>275</v>
      </c>
      <c r="D46" s="52" t="s">
        <v>57</v>
      </c>
      <c r="E46" s="52" t="s">
        <v>66</v>
      </c>
      <c r="F46" s="52" t="s">
        <v>74</v>
      </c>
      <c r="G46" s="52" t="s">
        <v>77</v>
      </c>
      <c r="H46" s="52"/>
      <c r="I46" s="52"/>
      <c r="J46" s="52"/>
      <c r="K46" s="52"/>
      <c r="L46" s="53" t="s">
        <v>487</v>
      </c>
      <c r="M46" s="53">
        <v>0</v>
      </c>
      <c r="N46" s="53"/>
      <c r="O46" s="53"/>
      <c r="P46" s="53"/>
      <c r="Q46" s="53">
        <v>0</v>
      </c>
      <c r="R46" s="11">
        <v>0</v>
      </c>
    </row>
    <row r="47" spans="1:18" ht="18" customHeight="1">
      <c r="A47" s="53">
        <v>27</v>
      </c>
      <c r="B47" s="52">
        <v>82</v>
      </c>
      <c r="C47" s="52" t="s">
        <v>542</v>
      </c>
      <c r="D47" s="52" t="s">
        <v>57</v>
      </c>
      <c r="E47" s="52" t="s">
        <v>66</v>
      </c>
      <c r="F47" s="52" t="s">
        <v>87</v>
      </c>
      <c r="G47" s="52"/>
      <c r="H47" s="52"/>
      <c r="I47" s="52"/>
      <c r="J47" s="52"/>
      <c r="K47" s="52"/>
      <c r="L47" s="53" t="s">
        <v>487</v>
      </c>
      <c r="M47" s="53">
        <v>0</v>
      </c>
      <c r="N47" s="53"/>
      <c r="O47" s="53"/>
      <c r="P47" s="53"/>
      <c r="Q47" s="53">
        <v>0</v>
      </c>
      <c r="R47" s="11">
        <v>0</v>
      </c>
    </row>
    <row r="48" spans="1:18" ht="18" customHeight="1">
      <c r="A48" s="53">
        <v>27</v>
      </c>
      <c r="B48" s="52">
        <v>714</v>
      </c>
      <c r="C48" s="52" t="s">
        <v>495</v>
      </c>
      <c r="D48" s="52" t="s">
        <v>57</v>
      </c>
      <c r="E48" s="52" t="s">
        <v>66</v>
      </c>
      <c r="F48" s="52" t="s">
        <v>109</v>
      </c>
      <c r="G48" s="52"/>
      <c r="H48" s="52"/>
      <c r="I48" s="52"/>
      <c r="J48" s="52"/>
      <c r="K48" s="52"/>
      <c r="L48" s="53" t="s">
        <v>487</v>
      </c>
      <c r="M48" s="53">
        <v>0</v>
      </c>
      <c r="N48" s="53"/>
      <c r="O48" s="53"/>
      <c r="P48" s="53"/>
      <c r="Q48" s="53">
        <v>0</v>
      </c>
      <c r="R48" s="11">
        <v>0</v>
      </c>
    </row>
    <row r="49" spans="1:18" ht="18" customHeight="1">
      <c r="A49" s="53">
        <v>27</v>
      </c>
      <c r="B49" s="52">
        <v>29</v>
      </c>
      <c r="C49" s="52" t="s">
        <v>274</v>
      </c>
      <c r="D49" s="52" t="s">
        <v>57</v>
      </c>
      <c r="E49" s="52" t="s">
        <v>66</v>
      </c>
      <c r="F49" s="52" t="s">
        <v>59</v>
      </c>
      <c r="G49" s="52" t="s">
        <v>60</v>
      </c>
      <c r="H49" s="52"/>
      <c r="I49" s="52"/>
      <c r="J49" s="52"/>
      <c r="K49" s="52"/>
      <c r="L49" s="53" t="s">
        <v>487</v>
      </c>
      <c r="M49" s="53">
        <v>0</v>
      </c>
      <c r="N49" s="53"/>
      <c r="O49" s="53"/>
      <c r="P49" s="53"/>
      <c r="Q49" s="53">
        <v>0</v>
      </c>
      <c r="R49" s="11">
        <v>0</v>
      </c>
    </row>
    <row r="50" spans="1:18" ht="18" customHeight="1">
      <c r="A50" s="53">
        <v>27</v>
      </c>
      <c r="B50" s="52">
        <v>4</v>
      </c>
      <c r="C50" s="52" t="s">
        <v>271</v>
      </c>
      <c r="D50" s="52" t="s">
        <v>57</v>
      </c>
      <c r="E50" s="52" t="s">
        <v>66</v>
      </c>
      <c r="F50" s="52" t="s">
        <v>59</v>
      </c>
      <c r="G50" s="52" t="s">
        <v>64</v>
      </c>
      <c r="H50" s="52"/>
      <c r="I50" s="52"/>
      <c r="J50" s="52"/>
      <c r="K50" s="52"/>
      <c r="L50" s="53" t="s">
        <v>487</v>
      </c>
      <c r="M50" s="53">
        <v>0</v>
      </c>
      <c r="N50" s="53"/>
      <c r="O50" s="53"/>
      <c r="P50" s="53"/>
      <c r="Q50" s="53">
        <v>0</v>
      </c>
      <c r="R50" s="11">
        <v>0</v>
      </c>
    </row>
    <row r="51" spans="1:18" ht="18" customHeight="1">
      <c r="A51" s="53">
        <v>27</v>
      </c>
      <c r="B51" s="52">
        <v>27</v>
      </c>
      <c r="C51" s="52" t="s">
        <v>86</v>
      </c>
      <c r="D51" s="52" t="s">
        <v>57</v>
      </c>
      <c r="E51" s="52" t="s">
        <v>66</v>
      </c>
      <c r="F51" s="52" t="s">
        <v>109</v>
      </c>
      <c r="G51" s="52" t="s">
        <v>88</v>
      </c>
      <c r="H51" s="52"/>
      <c r="I51" s="52"/>
      <c r="J51" s="52"/>
      <c r="K51" s="52"/>
      <c r="L51" s="53" t="s">
        <v>487</v>
      </c>
      <c r="M51" s="53">
        <v>0</v>
      </c>
      <c r="N51" s="53"/>
      <c r="O51" s="53"/>
      <c r="P51" s="53"/>
      <c r="Q51" s="53">
        <v>0</v>
      </c>
      <c r="R51" s="11">
        <v>0</v>
      </c>
    </row>
    <row r="52" spans="1:18" ht="18" customHeight="1">
      <c r="A52" s="53">
        <v>27</v>
      </c>
      <c r="B52" s="52">
        <v>625</v>
      </c>
      <c r="C52" s="52" t="s">
        <v>544</v>
      </c>
      <c r="D52" s="52" t="s">
        <v>57</v>
      </c>
      <c r="E52" s="52" t="s">
        <v>66</v>
      </c>
      <c r="F52" s="52" t="s">
        <v>545</v>
      </c>
      <c r="G52" s="52" t="s">
        <v>546</v>
      </c>
      <c r="H52" s="52"/>
      <c r="I52" s="52"/>
      <c r="J52" s="52"/>
      <c r="K52" s="52"/>
      <c r="L52" s="53" t="s">
        <v>487</v>
      </c>
      <c r="M52" s="53">
        <v>0</v>
      </c>
      <c r="N52" s="53"/>
      <c r="O52" s="53"/>
      <c r="P52" s="53"/>
      <c r="Q52" s="53">
        <v>0</v>
      </c>
      <c r="R52" s="11">
        <v>0</v>
      </c>
    </row>
    <row r="53" spans="1:18" ht="18" customHeight="1">
      <c r="A53" s="53">
        <v>27</v>
      </c>
      <c r="B53" s="52">
        <v>511</v>
      </c>
      <c r="C53" s="52" t="s">
        <v>547</v>
      </c>
      <c r="D53" s="52" t="s">
        <v>57</v>
      </c>
      <c r="E53" s="52" t="s">
        <v>66</v>
      </c>
      <c r="F53" s="52" t="s">
        <v>87</v>
      </c>
      <c r="G53" s="52"/>
      <c r="H53" s="52"/>
      <c r="I53" s="52"/>
      <c r="J53" s="52"/>
      <c r="K53" s="52"/>
      <c r="L53" s="53" t="s">
        <v>487</v>
      </c>
      <c r="M53" s="53">
        <v>0</v>
      </c>
      <c r="N53" s="53"/>
      <c r="O53" s="53"/>
      <c r="P53" s="53"/>
      <c r="Q53" s="53">
        <v>0</v>
      </c>
      <c r="R53" s="11">
        <v>0</v>
      </c>
    </row>
    <row r="54" spans="1:18" ht="18" customHeight="1">
      <c r="A54" s="53">
        <v>27</v>
      </c>
      <c r="B54" s="52">
        <v>606</v>
      </c>
      <c r="C54" s="52" t="s">
        <v>468</v>
      </c>
      <c r="D54" s="52" t="s">
        <v>57</v>
      </c>
      <c r="E54" s="52" t="s">
        <v>66</v>
      </c>
      <c r="F54" s="52" t="s">
        <v>431</v>
      </c>
      <c r="G54" s="52"/>
      <c r="H54" s="52"/>
      <c r="I54" s="52"/>
      <c r="J54" s="52"/>
      <c r="K54" s="52"/>
      <c r="L54" s="53" t="s">
        <v>487</v>
      </c>
      <c r="M54" s="53">
        <v>0</v>
      </c>
      <c r="N54" s="53"/>
      <c r="O54" s="53"/>
      <c r="P54" s="53"/>
      <c r="Q54" s="53">
        <v>0</v>
      </c>
      <c r="R54" s="11">
        <v>0</v>
      </c>
    </row>
    <row r="56" ht="18">
      <c r="A56" s="49" t="s">
        <v>302</v>
      </c>
    </row>
    <row r="58" spans="1:2" ht="15">
      <c r="A58" s="45" t="s">
        <v>7</v>
      </c>
      <c r="B58" s="45" t="s">
        <v>43</v>
      </c>
    </row>
    <row r="59" spans="1:2" ht="30">
      <c r="A59" s="52">
        <v>214</v>
      </c>
      <c r="B59" s="52" t="s">
        <v>466</v>
      </c>
    </row>
    <row r="60" spans="1:2" ht="30">
      <c r="A60" s="52">
        <v>114</v>
      </c>
      <c r="B60" s="52" t="s">
        <v>108</v>
      </c>
    </row>
    <row r="61" spans="1:2" ht="30">
      <c r="A61" s="52">
        <v>58</v>
      </c>
      <c r="B61" s="52" t="s">
        <v>276</v>
      </c>
    </row>
    <row r="62" spans="1:2" ht="45">
      <c r="A62" s="52">
        <v>217</v>
      </c>
      <c r="B62" s="52" t="s">
        <v>112</v>
      </c>
    </row>
    <row r="63" spans="1:2" ht="30">
      <c r="A63" s="52">
        <v>11</v>
      </c>
      <c r="B63" s="52" t="s">
        <v>548</v>
      </c>
    </row>
    <row r="64" spans="1:2" ht="30">
      <c r="A64" s="52">
        <v>18</v>
      </c>
      <c r="B64" s="52" t="s">
        <v>174</v>
      </c>
    </row>
    <row r="65" spans="1:2" ht="30">
      <c r="A65" s="52">
        <v>25</v>
      </c>
      <c r="B65" s="52" t="s">
        <v>153</v>
      </c>
    </row>
    <row r="66" spans="1:2" ht="30">
      <c r="A66" s="52">
        <v>84</v>
      </c>
      <c r="B66" s="52" t="s">
        <v>286</v>
      </c>
    </row>
    <row r="67" spans="1:2" ht="45">
      <c r="A67" s="52">
        <v>87</v>
      </c>
      <c r="B67" s="52" t="s">
        <v>549</v>
      </c>
    </row>
    <row r="68" spans="1:2" ht="30">
      <c r="A68" s="52">
        <v>90</v>
      </c>
      <c r="B68" s="52" t="s">
        <v>70</v>
      </c>
    </row>
    <row r="69" spans="1:2" ht="45">
      <c r="A69" s="52">
        <v>157</v>
      </c>
      <c r="B69" s="52" t="s">
        <v>550</v>
      </c>
    </row>
    <row r="70" spans="1:2" ht="30">
      <c r="A70" s="52">
        <v>187</v>
      </c>
      <c r="B70" s="52" t="s">
        <v>551</v>
      </c>
    </row>
    <row r="71" spans="1:2" ht="30">
      <c r="A71" s="52">
        <v>222</v>
      </c>
      <c r="B71" s="52" t="s">
        <v>552</v>
      </c>
    </row>
    <row r="72" spans="1:2" ht="30">
      <c r="A72" s="52">
        <v>234</v>
      </c>
      <c r="B72" s="52" t="s">
        <v>553</v>
      </c>
    </row>
    <row r="73" spans="1:2" ht="30">
      <c r="A73" s="52">
        <v>249</v>
      </c>
      <c r="B73" s="52" t="s">
        <v>554</v>
      </c>
    </row>
    <row r="74" spans="1:2" ht="30">
      <c r="A74" s="52">
        <v>327</v>
      </c>
      <c r="B74" s="52" t="s">
        <v>555</v>
      </c>
    </row>
    <row r="75" spans="1:2" ht="30">
      <c r="A75" s="52">
        <v>331</v>
      </c>
      <c r="B75" s="52" t="s">
        <v>281</v>
      </c>
    </row>
    <row r="76" spans="1:2" ht="30">
      <c r="A76" s="52">
        <v>405</v>
      </c>
      <c r="B76" s="52" t="s">
        <v>556</v>
      </c>
    </row>
    <row r="77" spans="1:2" ht="30">
      <c r="A77" s="52">
        <v>414</v>
      </c>
      <c r="B77" s="52" t="s">
        <v>61</v>
      </c>
    </row>
    <row r="78" spans="1:2" ht="60">
      <c r="A78" s="52">
        <v>417</v>
      </c>
      <c r="B78" s="52" t="s">
        <v>557</v>
      </c>
    </row>
    <row r="79" spans="1:2" ht="30">
      <c r="A79" s="52">
        <v>440</v>
      </c>
      <c r="B79" s="52" t="s">
        <v>558</v>
      </c>
    </row>
    <row r="80" spans="1:2" ht="45">
      <c r="A80" s="52">
        <v>448</v>
      </c>
      <c r="B80" s="52" t="s">
        <v>559</v>
      </c>
    </row>
    <row r="81" spans="1:2" ht="30">
      <c r="A81" s="52">
        <v>476</v>
      </c>
      <c r="B81" s="52" t="s">
        <v>560</v>
      </c>
    </row>
    <row r="82" spans="1:2" ht="45">
      <c r="A82" s="52">
        <v>527</v>
      </c>
      <c r="B82" s="52" t="s">
        <v>491</v>
      </c>
    </row>
    <row r="83" spans="1:2" ht="45">
      <c r="A83" s="52">
        <v>555</v>
      </c>
      <c r="B83" s="52" t="s">
        <v>561</v>
      </c>
    </row>
    <row r="84" spans="1:2" ht="45">
      <c r="A84" s="52">
        <v>708</v>
      </c>
      <c r="B84" s="52" t="s">
        <v>562</v>
      </c>
    </row>
    <row r="85" spans="1:2" ht="15">
      <c r="A85" s="52">
        <v>666</v>
      </c>
      <c r="B85" s="52" t="s">
        <v>423</v>
      </c>
    </row>
    <row r="86" spans="1:2" ht="30">
      <c r="A86" s="52">
        <v>605</v>
      </c>
      <c r="B86" s="52" t="s">
        <v>488</v>
      </c>
    </row>
    <row r="87" spans="1:2" ht="30">
      <c r="A87" s="52">
        <v>560</v>
      </c>
      <c r="B87" s="52" t="s">
        <v>563</v>
      </c>
    </row>
    <row r="88" spans="1:2" ht="30">
      <c r="A88" s="52">
        <v>911</v>
      </c>
      <c r="B88" s="52" t="s">
        <v>140</v>
      </c>
    </row>
    <row r="89" spans="1:2" ht="30">
      <c r="A89" s="52">
        <v>909</v>
      </c>
      <c r="B89" s="52" t="s">
        <v>300</v>
      </c>
    </row>
    <row r="90" spans="1:2" ht="30">
      <c r="A90" s="52">
        <v>898</v>
      </c>
      <c r="B90" s="52" t="s">
        <v>564</v>
      </c>
    </row>
    <row r="91" spans="1:2" ht="45">
      <c r="A91" s="52">
        <v>837</v>
      </c>
      <c r="B91" s="52" t="s">
        <v>565</v>
      </c>
    </row>
    <row r="92" spans="1:2" ht="30">
      <c r="A92" s="52">
        <v>1241</v>
      </c>
      <c r="B92" s="52" t="s">
        <v>566</v>
      </c>
    </row>
    <row r="93" spans="1:2" ht="30">
      <c r="A93" s="52">
        <v>1232</v>
      </c>
      <c r="B93" s="52" t="s">
        <v>92</v>
      </c>
    </row>
    <row r="94" spans="1:2" ht="30">
      <c r="A94" s="52">
        <v>992</v>
      </c>
      <c r="B94" s="52" t="s">
        <v>105</v>
      </c>
    </row>
    <row r="95" spans="1:2" ht="30">
      <c r="A95" s="52">
        <v>980</v>
      </c>
      <c r="B95" s="52" t="s">
        <v>567</v>
      </c>
    </row>
    <row r="96" spans="1:2" ht="30">
      <c r="A96" s="52">
        <v>1988202</v>
      </c>
      <c r="B96" s="52" t="s">
        <v>568</v>
      </c>
    </row>
    <row r="97" spans="1:2" ht="30">
      <c r="A97" s="52">
        <v>10251</v>
      </c>
      <c r="B97" s="52" t="s">
        <v>569</v>
      </c>
    </row>
    <row r="98" spans="1:2" ht="45">
      <c r="A98" s="52">
        <v>9932</v>
      </c>
      <c r="B98" s="52" t="s">
        <v>570</v>
      </c>
    </row>
    <row r="99" spans="1:2" ht="30">
      <c r="A99" s="52">
        <v>7522</v>
      </c>
      <c r="B99" s="52" t="s">
        <v>571</v>
      </c>
    </row>
    <row r="100" spans="1:2" ht="30">
      <c r="A100" s="52">
        <v>5599</v>
      </c>
      <c r="B100" s="52" t="s">
        <v>572</v>
      </c>
    </row>
    <row r="101" spans="1:2" ht="30">
      <c r="A101" s="52">
        <v>2929</v>
      </c>
      <c r="B101" s="52" t="s">
        <v>236</v>
      </c>
    </row>
    <row r="102" spans="1:2" ht="30">
      <c r="A102" s="52">
        <v>2500</v>
      </c>
      <c r="B102" s="52" t="s">
        <v>156</v>
      </c>
    </row>
    <row r="103" spans="1:2" ht="30">
      <c r="A103" s="52">
        <v>1841</v>
      </c>
      <c r="B103" s="52" t="s">
        <v>573</v>
      </c>
    </row>
    <row r="104" spans="1:2" ht="30">
      <c r="A104" s="52">
        <v>1701</v>
      </c>
      <c r="B104" s="52" t="s">
        <v>435</v>
      </c>
    </row>
    <row r="105" spans="1:2" ht="30">
      <c r="A105" s="52">
        <v>1511</v>
      </c>
      <c r="B105" s="52" t="s">
        <v>434</v>
      </c>
    </row>
    <row r="106" spans="1:2" ht="30">
      <c r="A106" s="52">
        <v>1461</v>
      </c>
      <c r="B106" s="52" t="s">
        <v>438</v>
      </c>
    </row>
    <row r="108" ht="18">
      <c r="A108" s="49" t="s">
        <v>303</v>
      </c>
    </row>
    <row r="110" spans="1:2" ht="15">
      <c r="A110" s="45" t="s">
        <v>7</v>
      </c>
      <c r="B110" s="45" t="s">
        <v>43</v>
      </c>
    </row>
    <row r="112" ht="18">
      <c r="A112" s="49" t="s">
        <v>304</v>
      </c>
    </row>
    <row r="114" spans="1:2" ht="15">
      <c r="A114" s="45" t="s">
        <v>305</v>
      </c>
      <c r="B114" s="45" t="s">
        <v>306</v>
      </c>
    </row>
    <row r="115" spans="1:2" ht="30">
      <c r="A115" s="52" t="s">
        <v>307</v>
      </c>
      <c r="B115" s="52">
        <v>37.963</v>
      </c>
    </row>
    <row r="116" spans="1:2" ht="30">
      <c r="A116" s="52" t="s">
        <v>308</v>
      </c>
      <c r="B116" s="52">
        <v>44.161</v>
      </c>
    </row>
    <row r="117" spans="1:2" ht="45">
      <c r="A117" s="52" t="s">
        <v>310</v>
      </c>
      <c r="B117" s="52">
        <v>41</v>
      </c>
    </row>
    <row r="118" spans="1:2" ht="45">
      <c r="A118" s="52" t="s">
        <v>311</v>
      </c>
      <c r="B118" s="52">
        <v>26</v>
      </c>
    </row>
    <row r="119" spans="1:2" ht="30">
      <c r="A119" s="52" t="s">
        <v>312</v>
      </c>
      <c r="B119" s="52">
        <v>26</v>
      </c>
    </row>
    <row r="120" spans="1:2" ht="60">
      <c r="A120" s="52" t="s">
        <v>313</v>
      </c>
      <c r="B120" s="52">
        <v>0</v>
      </c>
    </row>
    <row r="121" spans="1:2" ht="45">
      <c r="A121" s="52" t="s">
        <v>314</v>
      </c>
      <c r="B121" s="52">
        <v>0</v>
      </c>
    </row>
    <row r="122" spans="1:2" ht="60">
      <c r="A122" s="52" t="s">
        <v>315</v>
      </c>
      <c r="B122" s="52">
        <v>0</v>
      </c>
    </row>
    <row r="123" spans="1:2" ht="45">
      <c r="A123" s="52" t="s">
        <v>316</v>
      </c>
      <c r="B123" s="52">
        <v>273.397</v>
      </c>
    </row>
    <row r="124" spans="1:2" ht="15">
      <c r="A124" s="52" t="s">
        <v>317</v>
      </c>
      <c r="B124" s="52">
        <v>18.747</v>
      </c>
    </row>
    <row r="125" spans="1:2" ht="30">
      <c r="A125" s="52" t="s">
        <v>318</v>
      </c>
      <c r="B125" s="52">
        <v>0</v>
      </c>
    </row>
    <row r="126" spans="1:2" ht="30">
      <c r="A126" s="52" t="s">
        <v>319</v>
      </c>
      <c r="B126" s="52">
        <v>0</v>
      </c>
    </row>
    <row r="127" spans="1:2" ht="60">
      <c r="A127" s="52" t="s">
        <v>320</v>
      </c>
      <c r="B127" s="52">
        <v>89</v>
      </c>
    </row>
    <row r="128" spans="1:2" ht="45">
      <c r="A128" s="52" t="s">
        <v>321</v>
      </c>
      <c r="B128" s="52">
        <v>100.874</v>
      </c>
    </row>
    <row r="129" spans="1:2" ht="60">
      <c r="A129" s="52" t="s">
        <v>326</v>
      </c>
      <c r="B129" s="52">
        <v>0</v>
      </c>
    </row>
    <row r="130" spans="1:2" ht="60">
      <c r="A130" s="52" t="s">
        <v>327</v>
      </c>
      <c r="B130" s="52">
        <v>0</v>
      </c>
    </row>
    <row r="131" spans="1:2" ht="15">
      <c r="A131" s="52" t="s">
        <v>328</v>
      </c>
      <c r="B131" s="52">
        <v>0</v>
      </c>
    </row>
    <row r="132" spans="1:2" ht="30">
      <c r="A132" s="52" t="s">
        <v>330</v>
      </c>
      <c r="B132" s="52">
        <v>0</v>
      </c>
    </row>
    <row r="133" spans="1:2" ht="45">
      <c r="A133" s="52" t="s">
        <v>332</v>
      </c>
      <c r="B133" s="52">
        <v>0</v>
      </c>
    </row>
    <row r="134" spans="1:2" ht="30">
      <c r="A134" s="52" t="s">
        <v>333</v>
      </c>
      <c r="B134" s="52">
        <v>0.0175</v>
      </c>
    </row>
    <row r="135" spans="1:2" ht="30">
      <c r="A135" s="52" t="s">
        <v>335</v>
      </c>
      <c r="B135" s="52">
        <v>0</v>
      </c>
    </row>
    <row r="136" spans="1:2" ht="30">
      <c r="A136" s="52" t="s">
        <v>337</v>
      </c>
      <c r="B136" s="52">
        <v>0.9825</v>
      </c>
    </row>
    <row r="137" spans="1:2" ht="60">
      <c r="A137" s="52" t="s">
        <v>339</v>
      </c>
      <c r="B137" s="52">
        <v>1.35869445185386</v>
      </c>
    </row>
    <row r="138" spans="1:2" ht="45">
      <c r="A138" s="52" t="s">
        <v>340</v>
      </c>
      <c r="B138" s="52">
        <v>175.789072389341</v>
      </c>
    </row>
    <row r="139" spans="1:2" ht="45">
      <c r="A139" s="52" t="s">
        <v>341</v>
      </c>
      <c r="B139" s="52">
        <v>0</v>
      </c>
    </row>
    <row r="140" spans="1:2" ht="60">
      <c r="A140" s="52" t="s">
        <v>342</v>
      </c>
      <c r="B140" s="52">
        <v>0</v>
      </c>
    </row>
    <row r="141" spans="1:2" ht="45">
      <c r="A141" s="52" t="s">
        <v>343</v>
      </c>
      <c r="B141" s="52">
        <v>3.13110307054806</v>
      </c>
    </row>
    <row r="142" spans="1:2" ht="45">
      <c r="A142" s="52" t="s">
        <v>344</v>
      </c>
      <c r="B142" s="52">
        <v>0</v>
      </c>
    </row>
    <row r="143" spans="1:2" ht="30">
      <c r="A143" s="52" t="s">
        <v>345</v>
      </c>
      <c r="B143" s="52">
        <v>0.840958498525793</v>
      </c>
    </row>
    <row r="144" spans="1:2" ht="30">
      <c r="A144" s="52" t="s">
        <v>346</v>
      </c>
      <c r="B144" s="52">
        <v>0.69505079728965</v>
      </c>
    </row>
    <row r="145" spans="1:2" ht="30">
      <c r="A145" s="52" t="s">
        <v>347</v>
      </c>
      <c r="B145" s="52">
        <v>0.306103436828424</v>
      </c>
    </row>
    <row r="146" spans="1:2" ht="30">
      <c r="A146" s="52" t="s">
        <v>349</v>
      </c>
      <c r="B146" s="52">
        <v>0.178920175459889</v>
      </c>
    </row>
    <row r="148" ht="18">
      <c r="A148" s="49" t="s">
        <v>350</v>
      </c>
    </row>
    <row r="150" spans="1:2" ht="15">
      <c r="A150" s="45" t="s">
        <v>305</v>
      </c>
      <c r="B150" s="45" t="s">
        <v>306</v>
      </c>
    </row>
    <row r="151" spans="1:2" ht="15">
      <c r="A151" s="52" t="s">
        <v>351</v>
      </c>
      <c r="B151" s="52" t="s">
        <v>352</v>
      </c>
    </row>
    <row r="152" spans="1:2" ht="45">
      <c r="A152" s="52" t="s">
        <v>353</v>
      </c>
      <c r="B152" s="52">
        <v>1</v>
      </c>
    </row>
    <row r="153" spans="1:2" ht="30">
      <c r="A153" s="52" t="s">
        <v>354</v>
      </c>
      <c r="B153" s="52">
        <v>1</v>
      </c>
    </row>
    <row r="154" spans="1:2" ht="45">
      <c r="A154" s="52" t="s">
        <v>355</v>
      </c>
      <c r="B154" s="52">
        <v>0</v>
      </c>
    </row>
    <row r="155" spans="1:2" ht="45">
      <c r="A155" s="52" t="s">
        <v>356</v>
      </c>
      <c r="B155" s="52">
        <v>1</v>
      </c>
    </row>
    <row r="156" spans="1:2" ht="60">
      <c r="A156" s="52" t="s">
        <v>357</v>
      </c>
      <c r="B156" s="52">
        <v>1</v>
      </c>
    </row>
    <row r="157" spans="1:2" ht="45">
      <c r="A157" s="52" t="s">
        <v>358</v>
      </c>
      <c r="B157" s="52">
        <v>0</v>
      </c>
    </row>
    <row r="158" spans="1:2" ht="15">
      <c r="A158" s="52" t="s">
        <v>359</v>
      </c>
      <c r="B158" s="52">
        <v>7</v>
      </c>
    </row>
    <row r="159" spans="1:2" ht="30">
      <c r="A159" s="52" t="s">
        <v>360</v>
      </c>
      <c r="B159" s="52">
        <v>30</v>
      </c>
    </row>
    <row r="160" spans="1:2" ht="30">
      <c r="A160" s="52" t="s">
        <v>361</v>
      </c>
      <c r="B160" s="52">
        <v>1</v>
      </c>
    </row>
    <row r="161" spans="1:2" ht="30">
      <c r="A161" s="52" t="s">
        <v>362</v>
      </c>
      <c r="B161" s="52">
        <v>0.2</v>
      </c>
    </row>
    <row r="162" spans="1:2" ht="30">
      <c r="A162" s="52" t="s">
        <v>349</v>
      </c>
      <c r="B162" s="52">
        <v>0</v>
      </c>
    </row>
    <row r="163" spans="1:2" ht="60">
      <c r="A163" s="52" t="s">
        <v>364</v>
      </c>
      <c r="B163" s="52">
        <v>0.8</v>
      </c>
    </row>
    <row r="164" spans="1:2" ht="45">
      <c r="A164" s="52" t="s">
        <v>366</v>
      </c>
      <c r="B164" s="52">
        <v>0</v>
      </c>
    </row>
    <row r="165" spans="1:2" ht="75">
      <c r="A165" s="52" t="s">
        <v>367</v>
      </c>
      <c r="B165" s="52">
        <v>1</v>
      </c>
    </row>
    <row r="166" spans="1:2" ht="75">
      <c r="A166" s="52" t="s">
        <v>368</v>
      </c>
      <c r="B166" s="52">
        <v>1</v>
      </c>
    </row>
    <row r="167" spans="1:2" ht="90">
      <c r="A167" s="52" t="s">
        <v>369</v>
      </c>
      <c r="B167" s="52">
        <v>1</v>
      </c>
    </row>
  </sheetData>
  <sheetProtection/>
  <mergeCells count="19">
    <mergeCell ref="Q26:Q28"/>
    <mergeCell ref="G26:G28"/>
    <mergeCell ref="H26:H28"/>
    <mergeCell ref="I26:I28"/>
    <mergeCell ref="J26:J28"/>
    <mergeCell ref="K26:K28"/>
    <mergeCell ref="L26:L28"/>
    <mergeCell ref="A26:A28"/>
    <mergeCell ref="B26:B28"/>
    <mergeCell ref="C26:C28"/>
    <mergeCell ref="D26:D28"/>
    <mergeCell ref="E26:E28"/>
    <mergeCell ref="F26:F28"/>
    <mergeCell ref="A15:A16"/>
    <mergeCell ref="B15:B16"/>
    <mergeCell ref="C15:C16"/>
    <mergeCell ref="E15:E16"/>
    <mergeCell ref="F15:F16"/>
    <mergeCell ref="G15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</dc:creator>
  <cp:keywords/>
  <dc:description/>
  <cp:lastModifiedBy>Rok Golob</cp:lastModifiedBy>
  <cp:lastPrinted>2011-02-18T15:06:40Z</cp:lastPrinted>
  <dcterms:created xsi:type="dcterms:W3CDTF">2011-02-17T21:06:28Z</dcterms:created>
  <dcterms:modified xsi:type="dcterms:W3CDTF">2011-08-29T10:35:59Z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